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 Webs\rwpfs\"/>
    </mc:Choice>
  </mc:AlternateContent>
  <bookViews>
    <workbookView xWindow="120" yWindow="80" windowWidth="11700" windowHeight="6800"/>
  </bookViews>
  <sheets>
    <sheet name="Pie Charts Before" sheetId="276" r:id="rId1"/>
    <sheet name="Pie Charts After" sheetId="1" r:id="rId2"/>
  </sheets>
  <calcPr calcId="152511"/>
</workbook>
</file>

<file path=xl/calcChain.xml><?xml version="1.0" encoding="utf-8"?>
<calcChain xmlns="http://schemas.openxmlformats.org/spreadsheetml/2006/main">
  <c r="H11" i="1" l="1"/>
  <c r="L11" i="1"/>
  <c r="H16" i="1"/>
  <c r="L16" i="1"/>
  <c r="H17" i="1"/>
  <c r="L17" i="1"/>
  <c r="L18" i="1"/>
  <c r="N18" i="1" s="1"/>
  <c r="L19" i="1"/>
  <c r="N19" i="1" s="1"/>
  <c r="H24" i="1"/>
  <c r="L24" i="1"/>
  <c r="H25" i="1"/>
  <c r="L25" i="1"/>
  <c r="L26" i="1"/>
  <c r="N26" i="1" s="1"/>
  <c r="H27" i="1"/>
  <c r="H55" i="1" s="1"/>
  <c r="L27" i="1"/>
  <c r="L28" i="1"/>
  <c r="N28" i="1" s="1"/>
  <c r="L33" i="1"/>
  <c r="N33" i="1" s="1"/>
  <c r="L34" i="1"/>
  <c r="N34" i="1" s="1"/>
  <c r="H35" i="1"/>
  <c r="L35" i="1"/>
  <c r="L36" i="1"/>
  <c r="N36" i="1" s="1"/>
  <c r="H41" i="1"/>
  <c r="L41" i="1"/>
  <c r="L42" i="1"/>
  <c r="N42" i="1" s="1"/>
  <c r="L43" i="1"/>
  <c r="N43" i="1" s="1"/>
  <c r="L48" i="1"/>
  <c r="N48" i="1" s="1"/>
  <c r="L49" i="1"/>
  <c r="N49" i="1" s="1"/>
  <c r="L50" i="1"/>
  <c r="N50" i="1" s="1"/>
  <c r="L51" i="1"/>
  <c r="N51" i="1" s="1"/>
  <c r="L52" i="1"/>
  <c r="N52" i="1" s="1"/>
  <c r="J41" i="1" l="1"/>
  <c r="N41" i="1" s="1"/>
  <c r="J11" i="1"/>
  <c r="J33" i="1"/>
  <c r="J50" i="1"/>
  <c r="J34" i="1"/>
  <c r="J19" i="1"/>
  <c r="J49" i="1"/>
  <c r="J27" i="1"/>
  <c r="N27" i="1" s="1"/>
  <c r="N25" i="1"/>
  <c r="N35" i="1"/>
  <c r="J35" i="1"/>
  <c r="J25" i="1"/>
  <c r="N24" i="1"/>
  <c r="J24" i="1"/>
  <c r="M66" i="1"/>
  <c r="N11" i="1"/>
  <c r="J17" i="1"/>
  <c r="N17" i="1" s="1"/>
  <c r="J16" i="1"/>
  <c r="J28" i="1"/>
  <c r="J42" i="1"/>
  <c r="J48" i="1"/>
  <c r="J52" i="1"/>
  <c r="J18" i="1"/>
  <c r="J26" i="1"/>
  <c r="M68" i="1" s="1"/>
  <c r="J36" i="1"/>
  <c r="M69" i="1" s="1"/>
  <c r="J43" i="1"/>
  <c r="J51" i="1"/>
  <c r="M70" i="1" l="1"/>
  <c r="M67" i="1"/>
  <c r="N16" i="1"/>
  <c r="M71" i="1"/>
  <c r="J55" i="1"/>
  <c r="M72" i="1"/>
</calcChain>
</file>

<file path=xl/sharedStrings.xml><?xml version="1.0" encoding="utf-8"?>
<sst xmlns="http://schemas.openxmlformats.org/spreadsheetml/2006/main" count="136" uniqueCount="60">
  <si>
    <t>CURRENT ASSET ALLOCATION</t>
  </si>
  <si>
    <t>Dollar Amounts Held</t>
  </si>
  <si>
    <t>Percent Held</t>
  </si>
  <si>
    <t>Fund Held in Asset Class</t>
  </si>
  <si>
    <t>Totals:</t>
  </si>
  <si>
    <t>Large-Cap Value</t>
  </si>
  <si>
    <t>Large-Cap Growth</t>
  </si>
  <si>
    <t>Technology</t>
  </si>
  <si>
    <t>Internet</t>
  </si>
  <si>
    <t>Tangibles</t>
  </si>
  <si>
    <t>Real Estate</t>
  </si>
  <si>
    <t>Emerging Markets</t>
  </si>
  <si>
    <t>Asset Class</t>
  </si>
  <si>
    <t>Small-Cap</t>
  </si>
  <si>
    <t>International Equity:</t>
  </si>
  <si>
    <t>Fixed Income (bonds):</t>
  </si>
  <si>
    <t>Short Maturity Bond</t>
  </si>
  <si>
    <t>High Yield (junk) Bond</t>
  </si>
  <si>
    <t>International Bond</t>
  </si>
  <si>
    <t>Generic U.S. Equities:</t>
  </si>
  <si>
    <t>Cash Equivalents:</t>
  </si>
  <si>
    <t>Money Market</t>
  </si>
  <si>
    <t>Biotechnology</t>
  </si>
  <si>
    <t>U.S. Equity Sectors:</t>
  </si>
  <si>
    <t>Miscellaneous/Other:</t>
  </si>
  <si>
    <t>Balanced</t>
  </si>
  <si>
    <t xml:space="preserve">Cash: </t>
  </si>
  <si>
    <t xml:space="preserve">Bonds: </t>
  </si>
  <si>
    <t xml:space="preserve">Sector: </t>
  </si>
  <si>
    <t xml:space="preserve">International: </t>
  </si>
  <si>
    <t>Developed Large/All-Cap</t>
  </si>
  <si>
    <t xml:space="preserve">Generic U.S. Equity: </t>
  </si>
  <si>
    <t xml:space="preserve">Other/Misc.: </t>
  </si>
  <si>
    <t>Developed Small-Cap</t>
  </si>
  <si>
    <t>Global</t>
  </si>
  <si>
    <t>Intermediate/Long Bond</t>
  </si>
  <si>
    <t>Domestic Hybrid/Blend</t>
  </si>
  <si>
    <t>Micro-Cap</t>
  </si>
  <si>
    <t>Vanguard S/T Corp</t>
  </si>
  <si>
    <t xml:space="preserve">Vanguard Inflation </t>
  </si>
  <si>
    <t>Mid-Cap</t>
  </si>
  <si>
    <t>Vanguard REIT Index</t>
  </si>
  <si>
    <t>Vanguar Total Intl</t>
  </si>
  <si>
    <t>Vanguard Money Market</t>
  </si>
  <si>
    <t>Vanguard Value  Index</t>
  </si>
  <si>
    <t>Vang;uard Total Stock Index</t>
  </si>
  <si>
    <t>Vanguard S/C Value Index</t>
  </si>
  <si>
    <t>John &amp; Mary Sample's Joint Brokerage Account</t>
  </si>
  <si>
    <t>Money Market: Vanguard Money Market</t>
  </si>
  <si>
    <t>Short Maturity Bond: Vanguard S/T Corp</t>
  </si>
  <si>
    <t xml:space="preserve">Intermediate/Long Bond: Vanguard Inflation </t>
  </si>
  <si>
    <t xml:space="preserve"> </t>
  </si>
  <si>
    <t>Large-Cap Value: Vanguard Value  Index</t>
  </si>
  <si>
    <t>Small-Cap: Vanguard S/C Value Index</t>
  </si>
  <si>
    <t>Real Estate: Vanguard REIT Index</t>
  </si>
  <si>
    <t>Vanguard Total Stock Index</t>
  </si>
  <si>
    <t>Large-Cap Growth: Vanguard Total Stock Index</t>
  </si>
  <si>
    <t>Vanguard Total Intl</t>
  </si>
  <si>
    <t>Developed Large/All-Cap: Vanguard Total Intl</t>
  </si>
  <si>
    <r>
      <t xml:space="preserve">ã </t>
    </r>
    <r>
      <rPr>
        <sz val="10"/>
        <rFont val="Times New Roman"/>
        <family val="1"/>
      </rPr>
      <t>Copyright 1997-2014 Toolsformoney.com, all Rights Reserved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</si>
</sst>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9">
    <font>
      <sz val="10"/>
      <name val="Times New Roman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Continuous" vertical="center"/>
      <protection hidden="1"/>
    </xf>
    <xf numFmtId="164" fontId="0" fillId="0" borderId="0" xfId="0" applyNumberFormat="1" applyAlignment="1" applyProtection="1">
      <alignment horizontal="centerContinuous" vertical="center"/>
      <protection hidden="1"/>
    </xf>
    <xf numFmtId="165" fontId="0" fillId="0" borderId="0" xfId="0" applyNumberFormat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164" fontId="0" fillId="2" borderId="2" xfId="0" applyNumberFormat="1" applyFill="1" applyBorder="1" applyAlignment="1" applyProtection="1">
      <alignment horizontal="center" vertical="center"/>
      <protection hidden="1"/>
    </xf>
    <xf numFmtId="165" fontId="0" fillId="2" borderId="3" xfId="0" applyNumberForma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164" fontId="1" fillId="2" borderId="0" xfId="0" applyNumberFormat="1" applyFont="1" applyFill="1" applyBorder="1" applyAlignment="1" applyProtection="1">
      <alignment horizontal="center"/>
      <protection hidden="1"/>
    </xf>
    <xf numFmtId="165" fontId="1" fillId="2" borderId="5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165" fontId="0" fillId="2" borderId="5" xfId="0" applyNumberForma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5" fontId="3" fillId="0" borderId="5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164" fontId="0" fillId="0" borderId="7" xfId="0" applyNumberFormat="1" applyBorder="1" applyAlignment="1" applyProtection="1">
      <alignment horizontal="center" vertical="center"/>
      <protection hidden="1"/>
    </xf>
    <xf numFmtId="165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165" fontId="0" fillId="0" borderId="5" xfId="0" applyNumberFormat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164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164" fontId="3" fillId="0" borderId="7" xfId="0" applyNumberFormat="1" applyFont="1" applyBorder="1" applyAlignment="1" applyProtection="1">
      <alignment horizontal="center" vertical="center"/>
      <protection hidden="1"/>
    </xf>
    <xf numFmtId="165" fontId="3" fillId="0" borderId="8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" fillId="0" borderId="0" xfId="0" applyNumberFormat="1" applyFont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5" fontId="6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65" fontId="6" fillId="0" borderId="0" xfId="0" applyNumberFormat="1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Proposed Asset Class Breakdown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'Pie Charts Before'!#REF!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'Pie Charts Before'!#REF!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Current Asset Breakdown</a:t>
            </a:r>
          </a:p>
        </c:rich>
      </c:tx>
      <c:layout>
        <c:manualLayout>
          <c:xMode val="edge"/>
          <c:yMode val="edge"/>
          <c:x val="0.29347883145041664"/>
          <c:y val="8.5763293310463142E-3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14552045389007"/>
          <c:y val="0.43053209300299927"/>
          <c:w val="0.37318906601892632"/>
          <c:h val="0.30360231259574055"/>
        </c:manualLayout>
      </c:layout>
      <c:pie3DChart>
        <c:varyColors val="1"/>
        <c:ser>
          <c:idx val="0"/>
          <c:order val="0"/>
          <c:tx>
            <c:strRef>
              <c:f>'Pie Charts After'!$N$11:$N$52</c:f>
              <c:strCache>
                <c:ptCount val="42"/>
                <c:pt idx="0">
                  <c:v>10.0%</c:v>
                </c:pt>
                <c:pt idx="5">
                  <c:v>15.0%</c:v>
                </c:pt>
                <c:pt idx="6">
                  <c:v>15.0%</c:v>
                </c:pt>
                <c:pt idx="7">
                  <c:v> </c:v>
                </c:pt>
                <c:pt idx="8">
                  <c:v> </c:v>
                </c:pt>
                <c:pt idx="13">
                  <c:v>15.0%</c:v>
                </c:pt>
                <c:pt idx="14">
                  <c:v>21.0%</c:v>
                </c:pt>
                <c:pt idx="15">
                  <c:v> </c:v>
                </c:pt>
                <c:pt idx="16">
                  <c:v>6.0%</c:v>
                </c:pt>
                <c:pt idx="17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6.0%</c:v>
                </c:pt>
                <c:pt idx="25">
                  <c:v> </c:v>
                </c:pt>
                <c:pt idx="30">
                  <c:v>12.0%</c:v>
                </c:pt>
                <c:pt idx="31">
                  <c:v> </c:v>
                </c:pt>
                <c:pt idx="32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5798967225755054E-2"/>
                  <c:y val="-0.191359857558645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875820659404217E-2"/>
                  <c:y val="-5.9550162060642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4030762415577013E-2"/>
                  <c:y val="7.2145795886998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4582655508705701E-2"/>
                  <c:y val="0.101363609440308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9.0371909746401233E-2"/>
                  <c:y val="0.16279818982549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1567741197483242"/>
                  <c:y val="8.28898124705955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0.14252821170253654"/>
                  <c:y val="-7.69499298276032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-2.5410407978020546E-2"/>
                  <c:y val="-0.130115561825648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'Pie Charts After'!$L$11:$L$52</c:f>
              <c:strCache>
                <c:ptCount val="42"/>
                <c:pt idx="0">
                  <c:v>Money Market: Vanguard Money Market</c:v>
                </c:pt>
                <c:pt idx="5">
                  <c:v>Short Maturity Bond: Vanguard S/T Corp</c:v>
                </c:pt>
                <c:pt idx="6">
                  <c:v>Intermediate/Long Bond: Vanguard Inflation </c:v>
                </c:pt>
                <c:pt idx="7">
                  <c:v> </c:v>
                </c:pt>
                <c:pt idx="8">
                  <c:v> </c:v>
                </c:pt>
                <c:pt idx="13">
                  <c:v>Large-Cap Value: Vanguard Value  Index</c:v>
                </c:pt>
                <c:pt idx="14">
                  <c:v>Large-Cap Growth: Vang;uard Total Stock Index</c:v>
                </c:pt>
                <c:pt idx="15">
                  <c:v> </c:v>
                </c:pt>
                <c:pt idx="16">
                  <c:v>Small-Cap: Vanguard S/C Value Index</c:v>
                </c:pt>
                <c:pt idx="17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Real Estate: Vanguard REIT Index</c:v>
                </c:pt>
                <c:pt idx="25">
                  <c:v> </c:v>
                </c:pt>
                <c:pt idx="30">
                  <c:v>Developed Large/All-Cap: Vanguar Total Intl</c:v>
                </c:pt>
                <c:pt idx="31">
                  <c:v> </c:v>
                </c:pt>
                <c:pt idx="32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</c:strCache>
            </c:strRef>
          </c:cat>
          <c:val>
            <c:numRef>
              <c:f>'Pie Charts After'!$N$11:$N$52</c:f>
              <c:numCache>
                <c:formatCode>0.0%</c:formatCode>
                <c:ptCount val="42"/>
                <c:pt idx="0">
                  <c:v>0.1</c:v>
                </c:pt>
                <c:pt idx="5">
                  <c:v>0.15</c:v>
                </c:pt>
                <c:pt idx="6">
                  <c:v>0.15</c:v>
                </c:pt>
                <c:pt idx="7">
                  <c:v>0</c:v>
                </c:pt>
                <c:pt idx="8">
                  <c:v>0</c:v>
                </c:pt>
                <c:pt idx="13">
                  <c:v>0.15</c:v>
                </c:pt>
                <c:pt idx="14">
                  <c:v>0.21</c:v>
                </c:pt>
                <c:pt idx="15">
                  <c:v>0</c:v>
                </c:pt>
                <c:pt idx="16">
                  <c:v>0.06</c:v>
                </c:pt>
                <c:pt idx="17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0.06</c:v>
                </c:pt>
                <c:pt idx="25">
                  <c:v>0</c:v>
                </c:pt>
                <c:pt idx="30">
                  <c:v>0.12</c:v>
                </c:pt>
                <c:pt idx="31">
                  <c:v>0</c:v>
                </c:pt>
                <c:pt idx="32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FFFFFF"/>
        </a:gs>
        <a:gs pos="100000">
          <a:srgbClr val="FFFFFF">
            <a:gamma/>
            <a:shade val="86275"/>
            <a:invGamma/>
          </a:srgbClr>
        </a:gs>
      </a:gsLst>
      <a:lin ang="0" scaled="1"/>
    </a:gra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Proposed Asset Breakdown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'Pie Charts Before'!#REF!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'Pie Charts Before'!#REF!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'Pie Charts Before'!#REF!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Proposed Asset Class Breakdown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Proposed Asset Breakdown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Current Asset Class Breakdown</a:t>
            </a:r>
          </a:p>
        </c:rich>
      </c:tx>
      <c:layout>
        <c:manualLayout>
          <c:xMode val="edge"/>
          <c:yMode val="edge"/>
          <c:x val="0.27076411960132885"/>
          <c:y val="4.0000000000000008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7342192691029905"/>
          <c:y val="0.61200119531483466"/>
          <c:w val="0.10465116279069768"/>
          <c:h val="0.21600042187582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5406649750176547E-2"/>
                  <c:y val="-0.106812454907446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768924233308138E-2"/>
                  <c:y val="5.95995399265128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496097871487016E-2"/>
                  <c:y val="-6.9528019128605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124135645834965"/>
                  <c:y val="-4.59985112975347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7536732327063729E-2"/>
                  <c:y val="-0.177798834439365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190711626163064E-2"/>
                  <c:y val="-0.154881007913713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'Pie Charts Before'!$L$66:$L$71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U.S.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Other/Misc.: </c:v>
                </c:pt>
              </c:strCache>
            </c:strRef>
          </c:cat>
          <c:val>
            <c:numRef>
              <c:f>'Pie Charts Before'!$M$66:$M$71</c:f>
              <c:numCache>
                <c:formatCode>0.0%</c:formatCode>
                <c:ptCount val="6"/>
                <c:pt idx="0">
                  <c:v>0.1</c:v>
                </c:pt>
                <c:pt idx="1">
                  <c:v>0.3</c:v>
                </c:pt>
                <c:pt idx="2">
                  <c:v>0.42</c:v>
                </c:pt>
                <c:pt idx="3">
                  <c:v>0.06</c:v>
                </c:pt>
                <c:pt idx="4">
                  <c:v>0.12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FFFFFF"/>
        </a:gs>
        <a:gs pos="100000">
          <a:srgbClr val="FFFFFF">
            <a:gamma/>
            <a:shade val="86275"/>
            <a:invGamma/>
          </a:srgbClr>
        </a:gs>
      </a:gsLst>
      <a:lin ang="0" scaled="1"/>
    </a:gra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Current Asset Breakdown</a:t>
            </a:r>
          </a:p>
        </c:rich>
      </c:tx>
      <c:layout>
        <c:manualLayout>
          <c:xMode val="edge"/>
          <c:yMode val="edge"/>
          <c:x val="0.29284543259047691"/>
          <c:y val="3.0487804878048783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5923498208956925"/>
          <c:y val="0.59552963734128361"/>
          <c:w val="0.10316148148388875"/>
          <c:h val="0.10772379105490794"/>
        </c:manualLayout>
      </c:layout>
      <c:pie3DChart>
        <c:varyColors val="1"/>
        <c:ser>
          <c:idx val="0"/>
          <c:order val="0"/>
          <c:tx>
            <c:strRef>
              <c:f>'Pie Charts Before'!$N$11:$N$52</c:f>
              <c:strCache>
                <c:ptCount val="42"/>
                <c:pt idx="0">
                  <c:v>10.0%</c:v>
                </c:pt>
                <c:pt idx="5">
                  <c:v>15.0%</c:v>
                </c:pt>
                <c:pt idx="6">
                  <c:v>15.0%</c:v>
                </c:pt>
                <c:pt idx="7">
                  <c:v> </c:v>
                </c:pt>
                <c:pt idx="8">
                  <c:v> </c:v>
                </c:pt>
                <c:pt idx="13">
                  <c:v>15.0%</c:v>
                </c:pt>
                <c:pt idx="14">
                  <c:v>21.0%</c:v>
                </c:pt>
                <c:pt idx="15">
                  <c:v> </c:v>
                </c:pt>
                <c:pt idx="16">
                  <c:v>6.0%</c:v>
                </c:pt>
                <c:pt idx="17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6.0%</c:v>
                </c:pt>
                <c:pt idx="25">
                  <c:v> </c:v>
                </c:pt>
                <c:pt idx="30">
                  <c:v>12.0%</c:v>
                </c:pt>
                <c:pt idx="31">
                  <c:v> </c:v>
                </c:pt>
                <c:pt idx="32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6956642512327078E-2"/>
                  <c:y val="-3.72875311180260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231653581118463E-2"/>
                  <c:y val="-3.91238873925410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342820150343375E-3"/>
                  <c:y val="-8.3839423302125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0173445696629222E-2"/>
                  <c:y val="-2.69287412353815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592704954684783E-2"/>
                  <c:y val="-6.14816553473332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63707020612669E-2"/>
                  <c:y val="-3.62870675004100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'Pie Charts Before'!$L$11:$L$52</c:f>
              <c:strCache>
                <c:ptCount val="42"/>
                <c:pt idx="0">
                  <c:v>Money Market: Vanguard Money Market</c:v>
                </c:pt>
                <c:pt idx="5">
                  <c:v>Short Maturity Bond: Vanguard S/T Corp</c:v>
                </c:pt>
                <c:pt idx="6">
                  <c:v>Intermediate/Long Bond: Vanguard Inflation </c:v>
                </c:pt>
                <c:pt idx="7">
                  <c:v> </c:v>
                </c:pt>
                <c:pt idx="8">
                  <c:v> </c:v>
                </c:pt>
                <c:pt idx="13">
                  <c:v>Large-Cap Value: Vanguard Value  Index</c:v>
                </c:pt>
                <c:pt idx="14">
                  <c:v>Large-Cap Growth: Vanguard Total Stock Index</c:v>
                </c:pt>
                <c:pt idx="15">
                  <c:v> </c:v>
                </c:pt>
                <c:pt idx="16">
                  <c:v>Small-Cap: Vanguard S/C Value Index</c:v>
                </c:pt>
                <c:pt idx="17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Real Estate: Vanguard REIT Index</c:v>
                </c:pt>
                <c:pt idx="25">
                  <c:v> </c:v>
                </c:pt>
                <c:pt idx="30">
                  <c:v>Developed Large/All-Cap: Vanguard Total Intl</c:v>
                </c:pt>
                <c:pt idx="31">
                  <c:v> </c:v>
                </c:pt>
                <c:pt idx="32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</c:strCache>
            </c:strRef>
          </c:cat>
          <c:val>
            <c:numRef>
              <c:f>'Pie Charts Before'!$N$11:$N$52</c:f>
              <c:numCache>
                <c:formatCode>0.0%</c:formatCode>
                <c:ptCount val="42"/>
                <c:pt idx="0">
                  <c:v>0.1</c:v>
                </c:pt>
                <c:pt idx="5">
                  <c:v>0.15</c:v>
                </c:pt>
                <c:pt idx="6">
                  <c:v>0.15</c:v>
                </c:pt>
                <c:pt idx="7">
                  <c:v>0</c:v>
                </c:pt>
                <c:pt idx="8">
                  <c:v>0</c:v>
                </c:pt>
                <c:pt idx="13">
                  <c:v>0.15</c:v>
                </c:pt>
                <c:pt idx="14">
                  <c:v>0.21</c:v>
                </c:pt>
                <c:pt idx="15">
                  <c:v>0</c:v>
                </c:pt>
                <c:pt idx="16">
                  <c:v>0.06</c:v>
                </c:pt>
                <c:pt idx="17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0.06</c:v>
                </c:pt>
                <c:pt idx="25">
                  <c:v>0</c:v>
                </c:pt>
                <c:pt idx="30">
                  <c:v>0.12</c:v>
                </c:pt>
                <c:pt idx="31">
                  <c:v>0</c:v>
                </c:pt>
                <c:pt idx="32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FFFFFF"/>
        </a:gs>
        <a:gs pos="100000">
          <a:srgbClr val="FFFFFF">
            <a:gamma/>
            <a:shade val="86275"/>
            <a:invGamma/>
          </a:srgbClr>
        </a:gs>
      </a:gsLst>
      <a:lin ang="0" scaled="1"/>
    </a:gra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Proposed Asset Class Breakdown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'Pie Charts After'!#REF!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'Pie Charts After'!#REF!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Current Asset Class Breakdown</a:t>
            </a:r>
          </a:p>
        </c:rich>
      </c:tx>
      <c:layout>
        <c:manualLayout>
          <c:xMode val="edge"/>
          <c:yMode val="edge"/>
          <c:x val="0.2509025270758124"/>
          <c:y val="3.7878787878787887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6642599277978344"/>
          <c:y val="0.40530452956516921"/>
          <c:w val="0.26353790613718414"/>
          <c:h val="0.473486599959309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2344163658243085"/>
                  <c:y val="-7.21506070885935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2075764897618896E-2"/>
                  <c:y val="9.00202915073993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389436879956769E-2"/>
                  <c:y val="-9.07550256107602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4066630660337149E-2"/>
                  <c:y val="2.68525482000954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805328936770965E-2"/>
                  <c:y val="-6.71134514178629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'Pie Charts After'!$L$66:$L$71</c:f>
              <c:strCache>
                <c:ptCount val="6"/>
                <c:pt idx="0">
                  <c:v>Cash: </c:v>
                </c:pt>
                <c:pt idx="1">
                  <c:v>Bonds: </c:v>
                </c:pt>
                <c:pt idx="2">
                  <c:v>Generic U.S. Equity: </c:v>
                </c:pt>
                <c:pt idx="3">
                  <c:v>Sector: </c:v>
                </c:pt>
                <c:pt idx="4">
                  <c:v>International: </c:v>
                </c:pt>
                <c:pt idx="5">
                  <c:v>Other/Misc.: </c:v>
                </c:pt>
              </c:strCache>
            </c:strRef>
          </c:cat>
          <c:val>
            <c:numRef>
              <c:f>'Pie Charts After'!$M$66:$M$71</c:f>
              <c:numCache>
                <c:formatCode>0.0%</c:formatCode>
                <c:ptCount val="6"/>
                <c:pt idx="0">
                  <c:v>0.1</c:v>
                </c:pt>
                <c:pt idx="1">
                  <c:v>0.3</c:v>
                </c:pt>
                <c:pt idx="2">
                  <c:v>0.42</c:v>
                </c:pt>
                <c:pt idx="3">
                  <c:v>0.06</c:v>
                </c:pt>
                <c:pt idx="4">
                  <c:v>0.12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FFFFFF"/>
        </a:gs>
        <a:gs pos="100000">
          <a:srgbClr val="FFFFFF">
            <a:gamma/>
            <a:shade val="76078"/>
            <a:invGamma/>
          </a:srgbClr>
        </a:gs>
      </a:gsLst>
      <a:lin ang="0" scaled="1"/>
    </a:gra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Proposed Asset Breakdown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'Pie Charts After'!#REF!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'Pie Charts After'!#REF!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'Pie Charts After'!#REF!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76</xdr:row>
      <xdr:rowOff>0</xdr:rowOff>
    </xdr:from>
    <xdr:to>
      <xdr:col>9</xdr:col>
      <xdr:colOff>819150</xdr:colOff>
      <xdr:row>76</xdr:row>
      <xdr:rowOff>0</xdr:rowOff>
    </xdr:to>
    <xdr:graphicFrame macro="">
      <xdr:nvGraphicFramePr>
        <xdr:cNvPr id="10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9</xdr:col>
      <xdr:colOff>809625</xdr:colOff>
      <xdr:row>76</xdr:row>
      <xdr:rowOff>0</xdr:rowOff>
    </xdr:to>
    <xdr:graphicFrame macro="">
      <xdr:nvGraphicFramePr>
        <xdr:cNvPr id="108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9</xdr:col>
      <xdr:colOff>819150</xdr:colOff>
      <xdr:row>76</xdr:row>
      <xdr:rowOff>0</xdr:rowOff>
    </xdr:to>
    <xdr:graphicFrame macro="">
      <xdr:nvGraphicFramePr>
        <xdr:cNvPr id="1081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9</xdr:col>
      <xdr:colOff>809625</xdr:colOff>
      <xdr:row>76</xdr:row>
      <xdr:rowOff>0</xdr:rowOff>
    </xdr:to>
    <xdr:graphicFrame macro="">
      <xdr:nvGraphicFramePr>
        <xdr:cNvPr id="1082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63</xdr:row>
      <xdr:rowOff>104775</xdr:rowOff>
    </xdr:from>
    <xdr:to>
      <xdr:col>9</xdr:col>
      <xdr:colOff>819150</xdr:colOff>
      <xdr:row>78</xdr:row>
      <xdr:rowOff>57150</xdr:rowOff>
    </xdr:to>
    <xdr:graphicFrame macro="">
      <xdr:nvGraphicFramePr>
        <xdr:cNvPr id="1083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76200</xdr:colOff>
      <xdr:row>84</xdr:row>
      <xdr:rowOff>152400</xdr:rowOff>
    </xdr:from>
    <xdr:to>
      <xdr:col>9</xdr:col>
      <xdr:colOff>847725</xdr:colOff>
      <xdr:row>113</xdr:row>
      <xdr:rowOff>142875</xdr:rowOff>
    </xdr:to>
    <xdr:graphicFrame macro="">
      <xdr:nvGraphicFramePr>
        <xdr:cNvPr id="1084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108</xdr:row>
      <xdr:rowOff>0</xdr:rowOff>
    </xdr:from>
    <xdr:to>
      <xdr:col>9</xdr:col>
      <xdr:colOff>819150</xdr:colOff>
      <xdr:row>108</xdr:row>
      <xdr:rowOff>0</xdr:rowOff>
    </xdr:to>
    <xdr:graphicFrame macro="">
      <xdr:nvGraphicFramePr>
        <xdr:cNvPr id="20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60</xdr:row>
      <xdr:rowOff>38100</xdr:rowOff>
    </xdr:from>
    <xdr:to>
      <xdr:col>9</xdr:col>
      <xdr:colOff>647700</xdr:colOff>
      <xdr:row>75</xdr:row>
      <xdr:rowOff>123825</xdr:rowOff>
    </xdr:to>
    <xdr:graphicFrame macro="">
      <xdr:nvGraphicFramePr>
        <xdr:cNvPr id="20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108</xdr:row>
      <xdr:rowOff>0</xdr:rowOff>
    </xdr:from>
    <xdr:to>
      <xdr:col>9</xdr:col>
      <xdr:colOff>809625</xdr:colOff>
      <xdr:row>108</xdr:row>
      <xdr:rowOff>0</xdr:rowOff>
    </xdr:to>
    <xdr:graphicFrame macro="">
      <xdr:nvGraphicFramePr>
        <xdr:cNvPr id="20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77</xdr:row>
      <xdr:rowOff>66675</xdr:rowOff>
    </xdr:from>
    <xdr:to>
      <xdr:col>9</xdr:col>
      <xdr:colOff>638175</xdr:colOff>
      <xdr:row>111</xdr:row>
      <xdr:rowOff>114300</xdr:rowOff>
    </xdr:to>
    <xdr:graphicFrame macro="">
      <xdr:nvGraphicFramePr>
        <xdr:cNvPr id="206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8"/>
  <sheetViews>
    <sheetView showGridLines="0" tabSelected="1" zoomScale="75" workbookViewId="0"/>
  </sheetViews>
  <sheetFormatPr defaultColWidth="9.296875" defaultRowHeight="13"/>
  <cols>
    <col min="1" max="1" width="5.796875" style="5" customWidth="1"/>
    <col min="2" max="2" width="1.796875" style="5" customWidth="1"/>
    <col min="3" max="3" width="22.796875" style="8" customWidth="1"/>
    <col min="4" max="4" width="5.796875" style="8" customWidth="1"/>
    <col min="5" max="5" width="24.796875" style="5" customWidth="1"/>
    <col min="6" max="6" width="1.796875" style="5" customWidth="1"/>
    <col min="7" max="7" width="8.796875" style="5" customWidth="1"/>
    <col min="8" max="8" width="11.796875" style="9" customWidth="1"/>
    <col min="9" max="9" width="8.796875" style="5" customWidth="1"/>
    <col min="10" max="10" width="16.296875" style="6" customWidth="1"/>
    <col min="11" max="11" width="19.296875" style="67" customWidth="1"/>
    <col min="12" max="12" width="26.19921875" style="67" customWidth="1"/>
    <col min="13" max="13" width="9.296875" style="67"/>
    <col min="14" max="14" width="9.296875" style="68"/>
    <col min="15" max="17" width="9.296875" style="67"/>
    <col min="18" max="16384" width="9.296875" style="5"/>
  </cols>
  <sheetData>
    <row r="1" spans="2:14" ht="25">
      <c r="B1" s="1" t="s">
        <v>0</v>
      </c>
      <c r="C1" s="2"/>
      <c r="D1" s="2"/>
      <c r="E1" s="2"/>
      <c r="F1" s="2"/>
      <c r="G1" s="2"/>
      <c r="H1" s="3"/>
      <c r="I1" s="2"/>
      <c r="J1" s="4"/>
    </row>
    <row r="2" spans="2:14" ht="21" customHeight="1">
      <c r="B2" s="1"/>
      <c r="C2" s="2"/>
      <c r="D2" s="2"/>
      <c r="E2" s="2"/>
      <c r="F2" s="2"/>
      <c r="G2" s="2"/>
      <c r="H2" s="3"/>
      <c r="I2" s="2"/>
      <c r="J2" s="4"/>
    </row>
    <row r="3" spans="2:14" ht="20.149999999999999" customHeight="1">
      <c r="B3" s="7" t="s">
        <v>47</v>
      </c>
      <c r="C3" s="1"/>
      <c r="D3" s="2"/>
      <c r="E3" s="2"/>
      <c r="F3" s="2"/>
      <c r="G3" s="2"/>
      <c r="H3" s="3"/>
      <c r="I3" s="2"/>
      <c r="J3" s="4"/>
    </row>
    <row r="4" spans="2:14" ht="41.25" customHeight="1"/>
    <row r="5" spans="2:14" ht="5.15" customHeight="1">
      <c r="B5" s="10"/>
      <c r="C5" s="11"/>
      <c r="D5" s="11"/>
      <c r="E5" s="12"/>
      <c r="F5" s="12"/>
      <c r="G5" s="12"/>
      <c r="H5" s="13"/>
      <c r="I5" s="12"/>
      <c r="J5" s="14"/>
    </row>
    <row r="6" spans="2:14" ht="15">
      <c r="B6" s="15"/>
      <c r="C6" s="16" t="s">
        <v>12</v>
      </c>
      <c r="D6" s="16"/>
      <c r="E6" s="17" t="s">
        <v>3</v>
      </c>
      <c r="F6" s="17"/>
      <c r="G6" s="17"/>
      <c r="H6" s="18" t="s">
        <v>1</v>
      </c>
      <c r="I6" s="17"/>
      <c r="J6" s="19" t="s">
        <v>2</v>
      </c>
    </row>
    <row r="7" spans="2:14" ht="5.15" customHeight="1">
      <c r="B7" s="15"/>
      <c r="C7" s="20"/>
      <c r="D7" s="20"/>
      <c r="E7" s="21"/>
      <c r="F7" s="21"/>
      <c r="G7" s="21"/>
      <c r="H7" s="22"/>
      <c r="I7" s="21"/>
      <c r="J7" s="23"/>
    </row>
    <row r="8" spans="2:14" ht="5.15" customHeight="1">
      <c r="B8" s="24"/>
      <c r="C8" s="25"/>
      <c r="D8" s="25"/>
      <c r="E8" s="26"/>
      <c r="F8" s="26"/>
      <c r="G8" s="26"/>
      <c r="H8" s="27"/>
      <c r="I8" s="26"/>
      <c r="J8" s="28"/>
    </row>
    <row r="9" spans="2:14" ht="15" customHeight="1">
      <c r="B9" s="29"/>
      <c r="C9" s="30" t="s">
        <v>20</v>
      </c>
      <c r="D9" s="31"/>
      <c r="E9" s="32"/>
      <c r="F9" s="32"/>
      <c r="G9" s="32"/>
      <c r="H9" s="33"/>
      <c r="I9" s="32"/>
      <c r="J9" s="34"/>
    </row>
    <row r="10" spans="2:14" ht="5.15" customHeight="1">
      <c r="B10" s="29"/>
      <c r="C10" s="31"/>
      <c r="D10" s="31"/>
      <c r="E10" s="32"/>
      <c r="F10" s="32"/>
      <c r="G10" s="32"/>
      <c r="H10" s="33"/>
      <c r="I10" s="32"/>
      <c r="J10" s="34"/>
    </row>
    <row r="11" spans="2:14" ht="15" customHeight="1">
      <c r="B11" s="29"/>
      <c r="C11" s="31" t="s">
        <v>21</v>
      </c>
      <c r="D11" s="31"/>
      <c r="E11" s="32" t="s">
        <v>43</v>
      </c>
      <c r="F11" s="32"/>
      <c r="G11" s="32"/>
      <c r="H11" s="33">
        <v>20000</v>
      </c>
      <c r="I11" s="32"/>
      <c r="J11" s="34">
        <v>0.1</v>
      </c>
      <c r="L11" s="67" t="s">
        <v>48</v>
      </c>
      <c r="N11" s="68">
        <v>0.1</v>
      </c>
    </row>
    <row r="12" spans="2:14" ht="5.15" customHeight="1">
      <c r="B12" s="35"/>
      <c r="C12" s="36"/>
      <c r="D12" s="36"/>
      <c r="E12" s="57"/>
      <c r="F12" s="57"/>
      <c r="G12" s="57"/>
      <c r="H12" s="58"/>
      <c r="I12" s="57"/>
      <c r="J12" s="59"/>
    </row>
    <row r="13" spans="2:14" ht="5.15" customHeight="1">
      <c r="B13" s="40"/>
      <c r="C13" s="41"/>
      <c r="D13" s="41"/>
      <c r="E13" s="32"/>
      <c r="F13" s="32"/>
      <c r="G13" s="32"/>
      <c r="H13" s="33"/>
      <c r="I13" s="32"/>
      <c r="J13" s="34"/>
    </row>
    <row r="14" spans="2:14" ht="15" customHeight="1">
      <c r="B14" s="45"/>
      <c r="C14" s="46" t="s">
        <v>15</v>
      </c>
      <c r="D14" s="47"/>
      <c r="E14" s="49"/>
      <c r="F14" s="49"/>
      <c r="G14" s="49"/>
      <c r="H14" s="50"/>
      <c r="I14" s="49"/>
      <c r="J14" s="34"/>
    </row>
    <row r="15" spans="2:14" ht="5.15" customHeight="1">
      <c r="B15" s="45"/>
      <c r="C15" s="46"/>
      <c r="D15" s="47"/>
      <c r="E15" s="49"/>
      <c r="F15" s="49"/>
      <c r="G15" s="49"/>
      <c r="H15" s="50"/>
      <c r="I15" s="49"/>
      <c r="J15" s="34"/>
    </row>
    <row r="16" spans="2:14" ht="15" customHeight="1">
      <c r="B16" s="45"/>
      <c r="C16" s="48" t="s">
        <v>16</v>
      </c>
      <c r="D16" s="48"/>
      <c r="E16" s="49" t="s">
        <v>38</v>
      </c>
      <c r="F16" s="49"/>
      <c r="G16" s="49"/>
      <c r="H16" s="33">
        <v>30000</v>
      </c>
      <c r="I16" s="49"/>
      <c r="J16" s="34">
        <v>0.15</v>
      </c>
      <c r="L16" s="67" t="s">
        <v>49</v>
      </c>
      <c r="N16" s="68">
        <v>0.15</v>
      </c>
    </row>
    <row r="17" spans="2:14" ht="15" customHeight="1">
      <c r="B17" s="45"/>
      <c r="C17" s="48" t="s">
        <v>35</v>
      </c>
      <c r="D17" s="48"/>
      <c r="E17" s="49" t="s">
        <v>39</v>
      </c>
      <c r="F17" s="49"/>
      <c r="G17" s="49"/>
      <c r="H17" s="33">
        <v>30000</v>
      </c>
      <c r="I17" s="49"/>
      <c r="J17" s="34">
        <v>0.15</v>
      </c>
      <c r="L17" s="67" t="s">
        <v>50</v>
      </c>
      <c r="N17" s="68">
        <v>0.15</v>
      </c>
    </row>
    <row r="18" spans="2:14" ht="15" customHeight="1">
      <c r="B18" s="45"/>
      <c r="C18" s="48" t="s">
        <v>17</v>
      </c>
      <c r="D18" s="48"/>
      <c r="E18" s="49"/>
      <c r="F18" s="49"/>
      <c r="G18" s="49"/>
      <c r="H18" s="33"/>
      <c r="I18" s="49"/>
      <c r="J18" s="34">
        <v>0</v>
      </c>
      <c r="L18" s="67" t="s">
        <v>51</v>
      </c>
      <c r="N18" s="68" t="s">
        <v>51</v>
      </c>
    </row>
    <row r="19" spans="2:14" ht="15" customHeight="1">
      <c r="B19" s="45"/>
      <c r="C19" s="48" t="s">
        <v>18</v>
      </c>
      <c r="D19" s="48"/>
      <c r="E19" s="49"/>
      <c r="F19" s="49"/>
      <c r="G19" s="49"/>
      <c r="H19" s="33"/>
      <c r="I19" s="49"/>
      <c r="J19" s="34">
        <v>0</v>
      </c>
      <c r="L19" s="67" t="s">
        <v>51</v>
      </c>
      <c r="N19" s="68" t="s">
        <v>51</v>
      </c>
    </row>
    <row r="20" spans="2:14" ht="5.15" customHeight="1">
      <c r="B20" s="45"/>
      <c r="C20" s="48"/>
      <c r="D20" s="48"/>
      <c r="E20" s="49"/>
      <c r="F20" s="49"/>
      <c r="G20" s="49"/>
      <c r="H20" s="50"/>
      <c r="I20" s="49"/>
      <c r="J20" s="34"/>
    </row>
    <row r="21" spans="2:14" ht="5.15" customHeight="1">
      <c r="B21" s="51"/>
      <c r="C21" s="52"/>
      <c r="D21" s="52"/>
      <c r="E21" s="53"/>
      <c r="F21" s="53"/>
      <c r="G21" s="53"/>
      <c r="H21" s="54"/>
      <c r="I21" s="53"/>
      <c r="J21" s="28"/>
    </row>
    <row r="22" spans="2:14" ht="15" customHeight="1">
      <c r="B22" s="45"/>
      <c r="C22" s="46" t="s">
        <v>19</v>
      </c>
      <c r="D22" s="48"/>
      <c r="E22" s="49"/>
      <c r="F22" s="49"/>
      <c r="G22" s="49"/>
      <c r="H22" s="50"/>
      <c r="I22" s="49"/>
      <c r="J22" s="34"/>
    </row>
    <row r="23" spans="2:14" ht="5.15" customHeight="1">
      <c r="B23" s="45"/>
      <c r="C23" s="48"/>
      <c r="D23" s="48"/>
      <c r="E23" s="49"/>
      <c r="F23" s="49"/>
      <c r="G23" s="49"/>
      <c r="H23" s="50"/>
      <c r="I23" s="49"/>
      <c r="J23" s="34"/>
    </row>
    <row r="24" spans="2:14" ht="15" customHeight="1">
      <c r="B24" s="29"/>
      <c r="C24" s="31" t="s">
        <v>5</v>
      </c>
      <c r="D24" s="31"/>
      <c r="E24" s="49" t="s">
        <v>44</v>
      </c>
      <c r="F24" s="32"/>
      <c r="G24" s="32"/>
      <c r="H24" s="33">
        <v>30000</v>
      </c>
      <c r="I24" s="32"/>
      <c r="J24" s="34">
        <v>0.15</v>
      </c>
      <c r="L24" s="67" t="s">
        <v>52</v>
      </c>
      <c r="N24" s="68">
        <v>0.15</v>
      </c>
    </row>
    <row r="25" spans="2:14" ht="15" customHeight="1">
      <c r="B25" s="29"/>
      <c r="C25" s="31" t="s">
        <v>6</v>
      </c>
      <c r="D25" s="31"/>
      <c r="E25" s="49" t="s">
        <v>55</v>
      </c>
      <c r="F25" s="32"/>
      <c r="G25" s="32"/>
      <c r="H25" s="33">
        <v>42000</v>
      </c>
      <c r="I25" s="32"/>
      <c r="J25" s="34">
        <v>0.21</v>
      </c>
      <c r="L25" s="67" t="s">
        <v>56</v>
      </c>
      <c r="N25" s="68">
        <v>0.21</v>
      </c>
    </row>
    <row r="26" spans="2:14" ht="15" customHeight="1">
      <c r="B26" s="29"/>
      <c r="C26" s="31" t="s">
        <v>40</v>
      </c>
      <c r="D26" s="31"/>
      <c r="E26" s="49"/>
      <c r="F26" s="32"/>
      <c r="G26" s="32"/>
      <c r="H26" s="33"/>
      <c r="I26" s="32"/>
      <c r="J26" s="34">
        <v>0</v>
      </c>
      <c r="L26" s="67" t="s">
        <v>51</v>
      </c>
      <c r="N26" s="68" t="s">
        <v>51</v>
      </c>
    </row>
    <row r="27" spans="2:14" ht="15" customHeight="1">
      <c r="B27" s="29"/>
      <c r="C27" s="31" t="s">
        <v>13</v>
      </c>
      <c r="D27" s="31"/>
      <c r="E27" s="49" t="s">
        <v>46</v>
      </c>
      <c r="F27" s="32"/>
      <c r="G27" s="32"/>
      <c r="H27" s="33">
        <v>12000</v>
      </c>
      <c r="I27" s="32"/>
      <c r="J27" s="34">
        <v>0.06</v>
      </c>
      <c r="L27" s="67" t="s">
        <v>53</v>
      </c>
      <c r="N27" s="68">
        <v>0.06</v>
      </c>
    </row>
    <row r="28" spans="2:14" ht="15" customHeight="1">
      <c r="B28" s="29"/>
      <c r="C28" s="31" t="s">
        <v>37</v>
      </c>
      <c r="D28" s="31"/>
      <c r="E28" s="49"/>
      <c r="F28" s="32"/>
      <c r="G28" s="32"/>
      <c r="H28" s="33"/>
      <c r="I28" s="32"/>
      <c r="J28" s="34">
        <v>0</v>
      </c>
      <c r="L28" s="67" t="s">
        <v>51</v>
      </c>
      <c r="N28" s="68" t="s">
        <v>51</v>
      </c>
    </row>
    <row r="29" spans="2:14" ht="5.15" customHeight="1">
      <c r="B29" s="29"/>
      <c r="C29" s="31"/>
      <c r="D29" s="31"/>
      <c r="E29" s="32"/>
      <c r="F29" s="32"/>
      <c r="G29" s="32"/>
      <c r="H29" s="33"/>
      <c r="I29" s="32"/>
      <c r="J29" s="34"/>
    </row>
    <row r="30" spans="2:14" ht="5.15" customHeight="1">
      <c r="B30" s="24"/>
      <c r="C30" s="25"/>
      <c r="D30" s="25"/>
      <c r="E30" s="26"/>
      <c r="F30" s="26"/>
      <c r="G30" s="26"/>
      <c r="H30" s="27"/>
      <c r="I30" s="26"/>
      <c r="J30" s="28"/>
    </row>
    <row r="31" spans="2:14" ht="15" customHeight="1">
      <c r="B31" s="29"/>
      <c r="C31" s="30" t="s">
        <v>23</v>
      </c>
      <c r="D31" s="31"/>
      <c r="E31" s="32"/>
      <c r="F31" s="32"/>
      <c r="G31" s="32"/>
      <c r="H31" s="33"/>
      <c r="I31" s="32"/>
      <c r="J31" s="34"/>
    </row>
    <row r="32" spans="2:14" ht="5.15" customHeight="1">
      <c r="B32" s="29"/>
      <c r="C32" s="31"/>
      <c r="D32" s="31"/>
      <c r="E32" s="32"/>
      <c r="F32" s="32"/>
      <c r="G32" s="32"/>
      <c r="H32" s="33"/>
      <c r="I32" s="32"/>
      <c r="J32" s="34"/>
    </row>
    <row r="33" spans="2:14" ht="15" customHeight="1">
      <c r="B33" s="29"/>
      <c r="C33" s="31" t="s">
        <v>7</v>
      </c>
      <c r="D33" s="31"/>
      <c r="E33" s="49"/>
      <c r="F33" s="32"/>
      <c r="G33" s="32"/>
      <c r="H33" s="33"/>
      <c r="I33" s="32"/>
      <c r="J33" s="34">
        <v>0</v>
      </c>
      <c r="L33" s="67" t="s">
        <v>51</v>
      </c>
      <c r="N33" s="68" t="s">
        <v>51</v>
      </c>
    </row>
    <row r="34" spans="2:14" ht="15" customHeight="1">
      <c r="B34" s="29"/>
      <c r="C34" s="31" t="s">
        <v>22</v>
      </c>
      <c r="D34" s="31"/>
      <c r="E34" s="49"/>
      <c r="F34" s="32"/>
      <c r="G34" s="32"/>
      <c r="H34" s="33"/>
      <c r="I34" s="32"/>
      <c r="J34" s="34">
        <v>0</v>
      </c>
      <c r="L34" s="67" t="s">
        <v>51</v>
      </c>
      <c r="N34" s="68" t="s">
        <v>51</v>
      </c>
    </row>
    <row r="35" spans="2:14" ht="15" customHeight="1">
      <c r="B35" s="29"/>
      <c r="C35" s="31" t="s">
        <v>10</v>
      </c>
      <c r="D35" s="31"/>
      <c r="E35" s="49" t="s">
        <v>41</v>
      </c>
      <c r="F35" s="32"/>
      <c r="G35" s="32"/>
      <c r="H35" s="33">
        <v>12000</v>
      </c>
      <c r="I35" s="32"/>
      <c r="J35" s="34">
        <v>0.06</v>
      </c>
      <c r="L35" s="67" t="s">
        <v>54</v>
      </c>
      <c r="N35" s="68">
        <v>0.06</v>
      </c>
    </row>
    <row r="36" spans="2:14" ht="15" customHeight="1">
      <c r="B36" s="29"/>
      <c r="C36" s="31" t="s">
        <v>8</v>
      </c>
      <c r="D36" s="31"/>
      <c r="E36" s="49"/>
      <c r="F36" s="32"/>
      <c r="G36" s="32"/>
      <c r="H36" s="33"/>
      <c r="I36" s="32"/>
      <c r="J36" s="34">
        <v>0</v>
      </c>
      <c r="L36" s="67" t="s">
        <v>51</v>
      </c>
      <c r="N36" s="68" t="s">
        <v>51</v>
      </c>
    </row>
    <row r="37" spans="2:14" ht="5.15" customHeight="1">
      <c r="B37" s="35"/>
      <c r="C37" s="37"/>
      <c r="D37" s="37"/>
      <c r="E37" s="57"/>
      <c r="F37" s="57"/>
      <c r="G37" s="57"/>
      <c r="H37" s="57"/>
      <c r="I37" s="57"/>
      <c r="J37" s="65"/>
    </row>
    <row r="38" spans="2:14" ht="5.15" customHeight="1">
      <c r="B38" s="24"/>
      <c r="C38" s="25"/>
      <c r="D38" s="25"/>
      <c r="E38" s="26"/>
      <c r="F38" s="26"/>
      <c r="G38" s="26"/>
      <c r="H38" s="27"/>
      <c r="I38" s="26"/>
      <c r="J38" s="28"/>
    </row>
    <row r="39" spans="2:14" ht="14">
      <c r="B39" s="29"/>
      <c r="C39" s="30" t="s">
        <v>14</v>
      </c>
      <c r="D39" s="31"/>
      <c r="E39" s="32"/>
      <c r="F39" s="32"/>
      <c r="G39" s="32"/>
      <c r="H39" s="33"/>
      <c r="I39" s="32"/>
      <c r="J39" s="34"/>
    </row>
    <row r="40" spans="2:14" ht="3" customHeight="1">
      <c r="B40" s="29"/>
      <c r="C40" s="31"/>
      <c r="D40" s="31"/>
      <c r="E40" s="32"/>
      <c r="F40" s="32"/>
      <c r="G40" s="32"/>
      <c r="H40" s="33"/>
      <c r="I40" s="32"/>
      <c r="J40" s="34"/>
    </row>
    <row r="41" spans="2:14" ht="15" customHeight="1">
      <c r="B41" s="29"/>
      <c r="C41" s="31" t="s">
        <v>30</v>
      </c>
      <c r="D41" s="31"/>
      <c r="E41" s="49" t="s">
        <v>57</v>
      </c>
      <c r="F41" s="32"/>
      <c r="G41" s="32"/>
      <c r="H41" s="33">
        <v>24000</v>
      </c>
      <c r="I41" s="32"/>
      <c r="J41" s="34">
        <v>0.12</v>
      </c>
      <c r="L41" s="67" t="s">
        <v>58</v>
      </c>
      <c r="N41" s="68">
        <v>0.12</v>
      </c>
    </row>
    <row r="42" spans="2:14" ht="15" customHeight="1">
      <c r="B42" s="29"/>
      <c r="C42" s="31" t="s">
        <v>33</v>
      </c>
      <c r="D42" s="31"/>
      <c r="E42" s="49"/>
      <c r="F42" s="32"/>
      <c r="G42" s="32"/>
      <c r="H42" s="33"/>
      <c r="I42" s="32"/>
      <c r="J42" s="34">
        <v>0</v>
      </c>
      <c r="L42" s="67" t="s">
        <v>51</v>
      </c>
      <c r="N42" s="68" t="s">
        <v>51</v>
      </c>
    </row>
    <row r="43" spans="2:14" ht="15" customHeight="1">
      <c r="B43" s="29"/>
      <c r="C43" s="31" t="s">
        <v>11</v>
      </c>
      <c r="D43" s="31"/>
      <c r="E43" s="49"/>
      <c r="F43" s="32"/>
      <c r="G43" s="32"/>
      <c r="H43" s="33"/>
      <c r="I43" s="32"/>
      <c r="J43" s="34">
        <v>0</v>
      </c>
      <c r="L43" s="67" t="s">
        <v>51</v>
      </c>
      <c r="N43" s="68" t="s">
        <v>51</v>
      </c>
    </row>
    <row r="44" spans="2:14" ht="5.15" customHeight="1">
      <c r="B44" s="29"/>
      <c r="C44" s="31"/>
      <c r="D44" s="31"/>
      <c r="E44" s="32"/>
      <c r="F44" s="32"/>
      <c r="G44" s="32"/>
      <c r="H44" s="50"/>
      <c r="I44" s="32"/>
      <c r="J44" s="34"/>
    </row>
    <row r="45" spans="2:14" ht="5.15" customHeight="1">
      <c r="B45" s="24"/>
      <c r="C45" s="25"/>
      <c r="D45" s="25"/>
      <c r="E45" s="26"/>
      <c r="F45" s="26"/>
      <c r="G45" s="26"/>
      <c r="H45" s="27"/>
      <c r="I45" s="26"/>
      <c r="J45" s="28"/>
    </row>
    <row r="46" spans="2:14" ht="15" customHeight="1">
      <c r="B46" s="29"/>
      <c r="C46" s="30" t="s">
        <v>24</v>
      </c>
      <c r="D46" s="31"/>
      <c r="E46" s="32"/>
      <c r="F46" s="32"/>
      <c r="G46" s="32"/>
      <c r="H46" s="33"/>
      <c r="I46" s="32"/>
      <c r="J46" s="34"/>
    </row>
    <row r="47" spans="2:14" ht="5.15" customHeight="1">
      <c r="B47" s="29"/>
      <c r="E47" s="66"/>
      <c r="F47" s="32"/>
      <c r="G47" s="32"/>
      <c r="H47" s="33"/>
      <c r="I47" s="32"/>
      <c r="J47" s="34"/>
    </row>
    <row r="48" spans="2:14" ht="15" customHeight="1">
      <c r="B48" s="29"/>
      <c r="C48" s="64" t="s">
        <v>36</v>
      </c>
      <c r="D48" s="64"/>
      <c r="E48" s="49"/>
      <c r="F48" s="32"/>
      <c r="G48" s="32"/>
      <c r="H48" s="33"/>
      <c r="I48" s="32"/>
      <c r="J48" s="34">
        <v>0</v>
      </c>
      <c r="L48" s="67" t="s">
        <v>51</v>
      </c>
      <c r="N48" s="68" t="s">
        <v>51</v>
      </c>
    </row>
    <row r="49" spans="2:14" ht="15" customHeight="1">
      <c r="B49" s="29"/>
      <c r="C49" s="64" t="s">
        <v>34</v>
      </c>
      <c r="D49" s="64"/>
      <c r="E49" s="49"/>
      <c r="F49" s="32"/>
      <c r="G49" s="32"/>
      <c r="H49" s="33"/>
      <c r="I49" s="32"/>
      <c r="J49" s="34">
        <v>0</v>
      </c>
      <c r="L49" s="67" t="s">
        <v>51</v>
      </c>
      <c r="N49" s="68" t="s">
        <v>51</v>
      </c>
    </row>
    <row r="50" spans="2:14" ht="15" customHeight="1">
      <c r="B50" s="29"/>
      <c r="C50" s="64" t="s">
        <v>25</v>
      </c>
      <c r="D50" s="64"/>
      <c r="E50" s="49"/>
      <c r="F50" s="32"/>
      <c r="G50" s="32"/>
      <c r="H50" s="33"/>
      <c r="I50" s="32"/>
      <c r="J50" s="34">
        <v>0</v>
      </c>
      <c r="L50" s="67" t="s">
        <v>51</v>
      </c>
      <c r="N50" s="68" t="s">
        <v>51</v>
      </c>
    </row>
    <row r="51" spans="2:14" ht="15" customHeight="1">
      <c r="B51" s="29"/>
      <c r="C51" s="31" t="s">
        <v>10</v>
      </c>
      <c r="D51" s="31"/>
      <c r="E51" s="49"/>
      <c r="F51" s="32"/>
      <c r="G51" s="32"/>
      <c r="H51" s="33"/>
      <c r="I51" s="32"/>
      <c r="J51" s="34">
        <v>0</v>
      </c>
      <c r="L51" s="67" t="s">
        <v>51</v>
      </c>
      <c r="N51" s="68" t="s">
        <v>51</v>
      </c>
    </row>
    <row r="52" spans="2:14" ht="15" customHeight="1">
      <c r="B52" s="29"/>
      <c r="C52" s="31" t="s">
        <v>9</v>
      </c>
      <c r="D52" s="31"/>
      <c r="E52" s="49"/>
      <c r="F52" s="32"/>
      <c r="G52" s="32"/>
      <c r="H52" s="33"/>
      <c r="I52" s="32"/>
      <c r="J52" s="34">
        <v>0</v>
      </c>
      <c r="L52" s="67" t="s">
        <v>51</v>
      </c>
      <c r="N52" s="68" t="s">
        <v>51</v>
      </c>
    </row>
    <row r="53" spans="2:14" ht="5.15" customHeight="1">
      <c r="B53" s="55"/>
      <c r="C53" s="56"/>
      <c r="D53" s="56"/>
      <c r="E53" s="57"/>
      <c r="F53" s="57"/>
      <c r="G53" s="57"/>
      <c r="H53" s="58"/>
      <c r="I53" s="57"/>
      <c r="J53" s="59"/>
    </row>
    <row r="54" spans="2:14" ht="5.15" customHeight="1">
      <c r="F54" s="60"/>
      <c r="G54" s="42"/>
      <c r="H54" s="43"/>
      <c r="I54" s="42"/>
      <c r="J54" s="44"/>
    </row>
    <row r="55" spans="2:14" ht="15">
      <c r="F55" s="40"/>
      <c r="G55" s="61" t="s">
        <v>4</v>
      </c>
      <c r="H55" s="62">
        <v>200000</v>
      </c>
      <c r="I55" s="62"/>
      <c r="J55" s="63">
        <v>1</v>
      </c>
    </row>
    <row r="56" spans="2:14" ht="5.15" customHeight="1">
      <c r="F56" s="35"/>
      <c r="G56" s="37"/>
      <c r="H56" s="38"/>
      <c r="I56" s="37"/>
      <c r="J56" s="39"/>
    </row>
    <row r="66" spans="12:13">
      <c r="L66" s="67" t="s">
        <v>26</v>
      </c>
      <c r="M66" s="68">
        <v>0.1</v>
      </c>
    </row>
    <row r="67" spans="12:13">
      <c r="L67" s="67" t="s">
        <v>27</v>
      </c>
      <c r="M67" s="68">
        <v>0.3</v>
      </c>
    </row>
    <row r="68" spans="12:13">
      <c r="L68" s="67" t="s">
        <v>31</v>
      </c>
      <c r="M68" s="68">
        <v>0.42</v>
      </c>
    </row>
    <row r="69" spans="12:13">
      <c r="L69" s="67" t="s">
        <v>28</v>
      </c>
      <c r="M69" s="68">
        <v>0.06</v>
      </c>
    </row>
    <row r="70" spans="12:13">
      <c r="L70" s="67" t="s">
        <v>29</v>
      </c>
      <c r="M70" s="68">
        <v>0.12</v>
      </c>
    </row>
    <row r="71" spans="12:13">
      <c r="L71" s="67" t="s">
        <v>32</v>
      </c>
      <c r="M71" s="68">
        <v>0</v>
      </c>
    </row>
    <row r="72" spans="12:13">
      <c r="M72" s="68">
        <v>1</v>
      </c>
    </row>
    <row r="118" spans="3:3">
      <c r="C118" s="76" t="s">
        <v>59</v>
      </c>
    </row>
  </sheetData>
  <phoneticPr fontId="0" type="noConversion"/>
  <pageMargins left="0.75" right="0.5" top="0.5" bottom="0.5" header="0.5" footer="0.3"/>
  <pageSetup orientation="portrait" r:id="rId1"/>
  <headerFooter alignWithMargins="0">
    <oddFooter>&amp;L&amp;D&amp;R© Copyright 1997 - 2014 Toolsformoney.com, All Rights Reserved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15"/>
  <sheetViews>
    <sheetView showGridLines="0" zoomScale="75" workbookViewId="0"/>
  </sheetViews>
  <sheetFormatPr defaultColWidth="9.296875" defaultRowHeight="13"/>
  <cols>
    <col min="1" max="1" width="5.796875" style="5" customWidth="1"/>
    <col min="2" max="2" width="1.796875" style="5" customWidth="1"/>
    <col min="3" max="3" width="21.296875" style="8" customWidth="1"/>
    <col min="4" max="4" width="2.796875" style="8" customWidth="1"/>
    <col min="5" max="5" width="29.296875" style="5" customWidth="1"/>
    <col min="6" max="6" width="1.19921875" style="5" customWidth="1"/>
    <col min="7" max="7" width="6.796875" style="5" customWidth="1"/>
    <col min="8" max="8" width="11.796875" style="9" customWidth="1"/>
    <col min="9" max="9" width="5.796875" style="5" customWidth="1"/>
    <col min="10" max="10" width="15.69921875" style="6" customWidth="1"/>
    <col min="11" max="11" width="19.296875" style="67" customWidth="1"/>
    <col min="12" max="12" width="26.19921875" style="67" customWidth="1"/>
    <col min="13" max="13" width="9.296875" style="67"/>
    <col min="14" max="14" width="9.296875" style="68"/>
    <col min="15" max="27" width="9.296875" style="67"/>
    <col min="28" max="16384" width="9.296875" style="5"/>
  </cols>
  <sheetData>
    <row r="1" spans="2:27" ht="25">
      <c r="B1" s="1" t="s">
        <v>0</v>
      </c>
      <c r="C1" s="2"/>
      <c r="D1" s="2"/>
      <c r="E1" s="2"/>
      <c r="F1" s="2"/>
      <c r="G1" s="2"/>
      <c r="H1" s="3"/>
      <c r="I1" s="2"/>
      <c r="J1" s="4"/>
    </row>
    <row r="2" spans="2:27" ht="21" customHeight="1">
      <c r="B2" s="1"/>
      <c r="C2" s="2"/>
      <c r="D2" s="2"/>
      <c r="E2" s="2"/>
      <c r="F2" s="2"/>
      <c r="G2" s="2"/>
      <c r="H2" s="3"/>
      <c r="I2" s="2"/>
      <c r="J2" s="4"/>
    </row>
    <row r="3" spans="2:27" ht="20.149999999999999" customHeight="1">
      <c r="B3" s="7" t="s">
        <v>47</v>
      </c>
      <c r="C3" s="1"/>
      <c r="D3" s="2"/>
      <c r="E3" s="2"/>
      <c r="F3" s="2"/>
      <c r="G3" s="2"/>
      <c r="H3" s="3"/>
      <c r="I3" s="2"/>
      <c r="J3" s="4"/>
    </row>
    <row r="4" spans="2:27" ht="41.25" customHeight="1"/>
    <row r="5" spans="2:27" ht="5.15" customHeight="1">
      <c r="B5" s="10"/>
      <c r="C5" s="11"/>
      <c r="D5" s="11"/>
      <c r="E5" s="12"/>
      <c r="F5" s="12"/>
      <c r="G5" s="12"/>
      <c r="H5" s="13"/>
      <c r="I5" s="12"/>
      <c r="J5" s="14"/>
    </row>
    <row r="6" spans="2:27" s="69" customFormat="1" ht="50.15" customHeight="1">
      <c r="B6" s="70"/>
      <c r="C6" s="71" t="s">
        <v>12</v>
      </c>
      <c r="D6" s="71"/>
      <c r="E6" s="71" t="s">
        <v>3</v>
      </c>
      <c r="F6" s="71"/>
      <c r="G6" s="71"/>
      <c r="H6" s="72" t="s">
        <v>1</v>
      </c>
      <c r="I6" s="71"/>
      <c r="J6" s="73" t="s">
        <v>2</v>
      </c>
      <c r="K6" s="74"/>
      <c r="L6" s="74"/>
      <c r="M6" s="74"/>
      <c r="N6" s="75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2:27" ht="5.15" customHeight="1">
      <c r="B7" s="15"/>
      <c r="C7" s="20"/>
      <c r="D7" s="20"/>
      <c r="E7" s="21"/>
      <c r="F7" s="21"/>
      <c r="G7" s="21"/>
      <c r="H7" s="22"/>
      <c r="I7" s="21"/>
      <c r="J7" s="23"/>
    </row>
    <row r="8" spans="2:27" ht="5.15" customHeight="1">
      <c r="B8" s="24"/>
      <c r="C8" s="25"/>
      <c r="D8" s="25"/>
      <c r="E8" s="26"/>
      <c r="F8" s="26"/>
      <c r="G8" s="26"/>
      <c r="H8" s="27"/>
      <c r="I8" s="26"/>
      <c r="J8" s="28"/>
    </row>
    <row r="9" spans="2:27" ht="15" customHeight="1">
      <c r="B9" s="29"/>
      <c r="C9" s="30" t="s">
        <v>20</v>
      </c>
      <c r="D9" s="31"/>
      <c r="E9" s="32"/>
      <c r="F9" s="32"/>
      <c r="G9" s="32"/>
      <c r="H9" s="33"/>
      <c r="I9" s="32"/>
      <c r="J9" s="34"/>
    </row>
    <row r="10" spans="2:27" ht="5.15" customHeight="1">
      <c r="B10" s="29"/>
      <c r="C10" s="31"/>
      <c r="D10" s="31"/>
      <c r="E10" s="32"/>
      <c r="F10" s="32"/>
      <c r="G10" s="32"/>
      <c r="H10" s="33"/>
      <c r="I10" s="32"/>
      <c r="J10" s="34"/>
    </row>
    <row r="11" spans="2:27" ht="15" customHeight="1">
      <c r="B11" s="29"/>
      <c r="C11" s="31" t="s">
        <v>21</v>
      </c>
      <c r="D11" s="31"/>
      <c r="E11" s="32" t="s">
        <v>43</v>
      </c>
      <c r="F11" s="32"/>
      <c r="G11" s="32"/>
      <c r="H11" s="33">
        <f>200000*0.1</f>
        <v>20000</v>
      </c>
      <c r="I11" s="32"/>
      <c r="J11" s="34">
        <f>H11/$H$55</f>
        <v>0.1</v>
      </c>
      <c r="L11" s="67" t="str">
        <f>IF(AND(C11=0,E11&lt;&gt;0),C11&amp;": "&amp;E11,IF(E11&lt;&gt;0,C11&amp;": "&amp;E11," "))</f>
        <v>Money Market: Vanguard Money Market</v>
      </c>
      <c r="N11" s="68">
        <f>IF(L11=" "," ",J11)</f>
        <v>0.1</v>
      </c>
    </row>
    <row r="12" spans="2:27" ht="5.15" customHeight="1">
      <c r="B12" s="35"/>
      <c r="C12" s="36"/>
      <c r="D12" s="36"/>
      <c r="E12" s="57"/>
      <c r="F12" s="57"/>
      <c r="G12" s="57"/>
      <c r="H12" s="58"/>
      <c r="I12" s="57"/>
      <c r="J12" s="59"/>
    </row>
    <row r="13" spans="2:27" ht="5.15" customHeight="1">
      <c r="B13" s="40"/>
      <c r="C13" s="41"/>
      <c r="D13" s="41"/>
      <c r="E13" s="32"/>
      <c r="F13" s="32"/>
      <c r="G13" s="32"/>
      <c r="H13" s="33"/>
      <c r="I13" s="32"/>
      <c r="J13" s="34"/>
    </row>
    <row r="14" spans="2:27" ht="15" customHeight="1">
      <c r="B14" s="45"/>
      <c r="C14" s="46" t="s">
        <v>15</v>
      </c>
      <c r="D14" s="47"/>
      <c r="E14" s="49"/>
      <c r="F14" s="49"/>
      <c r="G14" s="49"/>
      <c r="H14" s="50"/>
      <c r="I14" s="49"/>
      <c r="J14" s="34"/>
    </row>
    <row r="15" spans="2:27" ht="5.15" customHeight="1">
      <c r="B15" s="45"/>
      <c r="C15" s="46"/>
      <c r="D15" s="47"/>
      <c r="E15" s="49"/>
      <c r="F15" s="49"/>
      <c r="G15" s="49"/>
      <c r="H15" s="50"/>
      <c r="I15" s="49"/>
      <c r="J15" s="34"/>
    </row>
    <row r="16" spans="2:27" ht="15" customHeight="1">
      <c r="B16" s="45"/>
      <c r="C16" s="48" t="s">
        <v>16</v>
      </c>
      <c r="D16" s="48"/>
      <c r="E16" s="49" t="s">
        <v>38</v>
      </c>
      <c r="F16" s="49"/>
      <c r="G16" s="49"/>
      <c r="H16" s="33">
        <f>200000*0.15</f>
        <v>30000</v>
      </c>
      <c r="I16" s="49"/>
      <c r="J16" s="34">
        <f>H16/$H$55</f>
        <v>0.15</v>
      </c>
      <c r="L16" s="67" t="str">
        <f>IF(AND(C16=0,E16&lt;&gt;0),C16&amp;": "&amp;E16,IF(E16&lt;&gt;0,C16&amp;": "&amp;E16," "))</f>
        <v>Short Maturity Bond: Vanguard S/T Corp</v>
      </c>
      <c r="N16" s="68">
        <f>IF(L16=" "," ",J16)</f>
        <v>0.15</v>
      </c>
    </row>
    <row r="17" spans="2:14" ht="15" customHeight="1">
      <c r="B17" s="45"/>
      <c r="C17" s="48" t="s">
        <v>35</v>
      </c>
      <c r="D17" s="48"/>
      <c r="E17" s="49" t="s">
        <v>39</v>
      </c>
      <c r="F17" s="49"/>
      <c r="G17" s="49"/>
      <c r="H17" s="33">
        <f>200000*0.15</f>
        <v>30000</v>
      </c>
      <c r="I17" s="49"/>
      <c r="J17" s="34">
        <f>H17/$H$55</f>
        <v>0.15</v>
      </c>
      <c r="L17" s="67" t="str">
        <f>IF(AND(C17=0,E17&lt;&gt;0),C17&amp;": "&amp;E17,IF(E17&lt;&gt;0,C17&amp;": "&amp;E17," "))</f>
        <v xml:space="preserve">Intermediate/Long Bond: Vanguard Inflation </v>
      </c>
      <c r="N17" s="68">
        <f>IF(L17=" "," ",J17)</f>
        <v>0.15</v>
      </c>
    </row>
    <row r="18" spans="2:14" ht="15" customHeight="1">
      <c r="B18" s="45"/>
      <c r="C18" s="48" t="s">
        <v>17</v>
      </c>
      <c r="D18" s="48"/>
      <c r="E18" s="49"/>
      <c r="F18" s="49"/>
      <c r="G18" s="49"/>
      <c r="H18" s="33"/>
      <c r="I18" s="49"/>
      <c r="J18" s="34">
        <f>H18/$H$55</f>
        <v>0</v>
      </c>
      <c r="L18" s="67" t="str">
        <f>IF(AND(C18=0,E18&lt;&gt;0),C18&amp;": "&amp;E18,IF(E18&lt;&gt;0,C18&amp;": "&amp;E18," "))</f>
        <v xml:space="preserve"> </v>
      </c>
      <c r="N18" s="68" t="str">
        <f>IF(L18=" "," ",J18)</f>
        <v xml:space="preserve"> </v>
      </c>
    </row>
    <row r="19" spans="2:14" ht="15" customHeight="1">
      <c r="B19" s="45"/>
      <c r="C19" s="48" t="s">
        <v>18</v>
      </c>
      <c r="D19" s="48"/>
      <c r="E19" s="49"/>
      <c r="F19" s="49"/>
      <c r="G19" s="49"/>
      <c r="H19" s="33"/>
      <c r="I19" s="49"/>
      <c r="J19" s="34">
        <f>H19/$H$55</f>
        <v>0</v>
      </c>
      <c r="L19" s="67" t="str">
        <f>IF(AND(C19=0,E19&lt;&gt;0),C19&amp;": "&amp;E19,IF(E19&lt;&gt;0,C19&amp;": "&amp;E19," "))</f>
        <v xml:space="preserve"> </v>
      </c>
      <c r="N19" s="68" t="str">
        <f>IF(L19=" "," ",J19)</f>
        <v xml:space="preserve"> </v>
      </c>
    </row>
    <row r="20" spans="2:14" ht="5.15" customHeight="1">
      <c r="B20" s="45"/>
      <c r="C20" s="48"/>
      <c r="D20" s="48"/>
      <c r="E20" s="49"/>
      <c r="F20" s="49"/>
      <c r="G20" s="49"/>
      <c r="H20" s="50"/>
      <c r="I20" s="49"/>
      <c r="J20" s="34"/>
    </row>
    <row r="21" spans="2:14" ht="5.15" customHeight="1">
      <c r="B21" s="51"/>
      <c r="C21" s="52"/>
      <c r="D21" s="52"/>
      <c r="E21" s="53"/>
      <c r="F21" s="53"/>
      <c r="G21" s="53"/>
      <c r="H21" s="54"/>
      <c r="I21" s="53"/>
      <c r="J21" s="28"/>
    </row>
    <row r="22" spans="2:14" ht="15" customHeight="1">
      <c r="B22" s="45"/>
      <c r="C22" s="46" t="s">
        <v>19</v>
      </c>
      <c r="D22" s="48"/>
      <c r="E22" s="49"/>
      <c r="F22" s="49"/>
      <c r="G22" s="49"/>
      <c r="H22" s="50"/>
      <c r="I22" s="49"/>
      <c r="J22" s="34"/>
    </row>
    <row r="23" spans="2:14" ht="5.15" customHeight="1">
      <c r="B23" s="45"/>
      <c r="C23" s="48"/>
      <c r="D23" s="48"/>
      <c r="E23" s="49"/>
      <c r="F23" s="49"/>
      <c r="G23" s="49"/>
      <c r="H23" s="50"/>
      <c r="I23" s="49"/>
      <c r="J23" s="34"/>
    </row>
    <row r="24" spans="2:14" ht="15" customHeight="1">
      <c r="B24" s="29"/>
      <c r="C24" s="31" t="s">
        <v>5</v>
      </c>
      <c r="D24" s="31"/>
      <c r="E24" s="49" t="s">
        <v>44</v>
      </c>
      <c r="F24" s="32"/>
      <c r="G24" s="32"/>
      <c r="H24" s="33">
        <f>120000*0.25</f>
        <v>30000</v>
      </c>
      <c r="I24" s="32"/>
      <c r="J24" s="34">
        <f>H24/$H$55</f>
        <v>0.15</v>
      </c>
      <c r="L24" s="67" t="str">
        <f>IF(AND(C24=0,E24&lt;&gt;0),C24&amp;": "&amp;E24,IF(E24&lt;&gt;0,C24&amp;": "&amp;E24," "))</f>
        <v>Large-Cap Value: Vanguard Value  Index</v>
      </c>
      <c r="N24" s="68">
        <f>IF(L24=" "," ",J24)</f>
        <v>0.15</v>
      </c>
    </row>
    <row r="25" spans="2:14" ht="15" customHeight="1">
      <c r="B25" s="29"/>
      <c r="C25" s="31" t="s">
        <v>6</v>
      </c>
      <c r="D25" s="31"/>
      <c r="E25" s="49" t="s">
        <v>45</v>
      </c>
      <c r="F25" s="32"/>
      <c r="G25" s="32"/>
      <c r="H25" s="33">
        <f>120000*0.35</f>
        <v>42000</v>
      </c>
      <c r="I25" s="32"/>
      <c r="J25" s="34">
        <f>H25/$H$55</f>
        <v>0.21</v>
      </c>
      <c r="L25" s="67" t="str">
        <f>IF(AND(C25=0,E25&lt;&gt;0),C25&amp;": "&amp;E25,IF(E25&lt;&gt;0,C25&amp;": "&amp;E25," "))</f>
        <v>Large-Cap Growth: Vang;uard Total Stock Index</v>
      </c>
      <c r="N25" s="68">
        <f>IF(L25=" "," ",J25)</f>
        <v>0.21</v>
      </c>
    </row>
    <row r="26" spans="2:14" ht="15" customHeight="1">
      <c r="B26" s="29"/>
      <c r="C26" s="31" t="s">
        <v>40</v>
      </c>
      <c r="D26" s="31"/>
      <c r="E26" s="49"/>
      <c r="F26" s="32"/>
      <c r="G26" s="32"/>
      <c r="H26" s="33"/>
      <c r="I26" s="32"/>
      <c r="J26" s="34">
        <f>H26/$H$55</f>
        <v>0</v>
      </c>
      <c r="L26" s="67" t="str">
        <f>IF(AND(C26=0,E26&lt;&gt;0),C26&amp;": "&amp;E26,IF(E26&lt;&gt;0,C26&amp;": "&amp;E26," "))</f>
        <v xml:space="preserve"> </v>
      </c>
      <c r="N26" s="68" t="str">
        <f>IF(L26=" "," ",J26)</f>
        <v xml:space="preserve"> </v>
      </c>
    </row>
    <row r="27" spans="2:14" ht="15" customHeight="1">
      <c r="B27" s="29"/>
      <c r="C27" s="31" t="s">
        <v>13</v>
      </c>
      <c r="D27" s="31"/>
      <c r="E27" s="49" t="s">
        <v>46</v>
      </c>
      <c r="F27" s="32"/>
      <c r="G27" s="32"/>
      <c r="H27" s="33">
        <f>120000*0.1</f>
        <v>12000</v>
      </c>
      <c r="I27" s="32"/>
      <c r="J27" s="34">
        <f>H27/$H$55</f>
        <v>0.06</v>
      </c>
      <c r="L27" s="67" t="str">
        <f>IF(AND(C27=0,E27&lt;&gt;0),C27&amp;": "&amp;E27,IF(E27&lt;&gt;0,C27&amp;": "&amp;E27," "))</f>
        <v>Small-Cap: Vanguard S/C Value Index</v>
      </c>
      <c r="N27" s="68">
        <f>IF(L27=" "," ",J27)</f>
        <v>0.06</v>
      </c>
    </row>
    <row r="28" spans="2:14" ht="15" customHeight="1">
      <c r="B28" s="29"/>
      <c r="C28" s="31" t="s">
        <v>37</v>
      </c>
      <c r="D28" s="31"/>
      <c r="E28" s="49"/>
      <c r="F28" s="32"/>
      <c r="G28" s="32"/>
      <c r="H28" s="33"/>
      <c r="I28" s="32"/>
      <c r="J28" s="34">
        <f>H28/$H$55</f>
        <v>0</v>
      </c>
      <c r="L28" s="67" t="str">
        <f>IF(AND(C28=0,E28&lt;&gt;0),C28&amp;": "&amp;E28,IF(E28&lt;&gt;0,C28&amp;": "&amp;E28," "))</f>
        <v xml:space="preserve"> </v>
      </c>
      <c r="N28" s="68" t="str">
        <f>IF(L28=" "," ",J28)</f>
        <v xml:space="preserve"> </v>
      </c>
    </row>
    <row r="29" spans="2:14" ht="5.15" customHeight="1">
      <c r="B29" s="29"/>
      <c r="C29" s="31"/>
      <c r="D29" s="31"/>
      <c r="E29" s="32"/>
      <c r="F29" s="32"/>
      <c r="G29" s="32"/>
      <c r="H29" s="33"/>
      <c r="I29" s="32"/>
      <c r="J29" s="34"/>
    </row>
    <row r="30" spans="2:14" ht="5.15" customHeight="1">
      <c r="B30" s="24"/>
      <c r="C30" s="25"/>
      <c r="D30" s="25"/>
      <c r="E30" s="26"/>
      <c r="F30" s="26"/>
      <c r="G30" s="26"/>
      <c r="H30" s="27"/>
      <c r="I30" s="26"/>
      <c r="J30" s="28"/>
    </row>
    <row r="31" spans="2:14" ht="15" customHeight="1">
      <c r="B31" s="29"/>
      <c r="C31" s="30" t="s">
        <v>23</v>
      </c>
      <c r="D31" s="31"/>
      <c r="E31" s="32"/>
      <c r="F31" s="32"/>
      <c r="G31" s="32"/>
      <c r="H31" s="33"/>
      <c r="I31" s="32"/>
      <c r="J31" s="34"/>
    </row>
    <row r="32" spans="2:14" ht="5.15" customHeight="1">
      <c r="B32" s="29"/>
      <c r="C32" s="31"/>
      <c r="D32" s="31"/>
      <c r="E32" s="32"/>
      <c r="F32" s="32"/>
      <c r="G32" s="32"/>
      <c r="H32" s="33"/>
      <c r="I32" s="32"/>
      <c r="J32" s="34"/>
    </row>
    <row r="33" spans="2:14" ht="15" customHeight="1">
      <c r="B33" s="29"/>
      <c r="C33" s="31" t="s">
        <v>7</v>
      </c>
      <c r="D33" s="31"/>
      <c r="E33" s="49"/>
      <c r="F33" s="32"/>
      <c r="G33" s="32"/>
      <c r="H33" s="33"/>
      <c r="I33" s="32"/>
      <c r="J33" s="34">
        <f>H33/$H$55</f>
        <v>0</v>
      </c>
      <c r="L33" s="67" t="str">
        <f>IF(AND(C33=0,E33&lt;&gt;0),C33&amp;": "&amp;E33,IF(E33&lt;&gt;0,C33&amp;": "&amp;E33," "))</f>
        <v xml:space="preserve"> </v>
      </c>
      <c r="N33" s="68" t="str">
        <f>IF(L33=" "," ",J33)</f>
        <v xml:space="preserve"> </v>
      </c>
    </row>
    <row r="34" spans="2:14" ht="15" customHeight="1">
      <c r="B34" s="29"/>
      <c r="C34" s="31" t="s">
        <v>22</v>
      </c>
      <c r="D34" s="31"/>
      <c r="E34" s="49"/>
      <c r="F34" s="32"/>
      <c r="G34" s="32"/>
      <c r="H34" s="33"/>
      <c r="I34" s="32"/>
      <c r="J34" s="34">
        <f>H34/$H$55</f>
        <v>0</v>
      </c>
      <c r="L34" s="67" t="str">
        <f>IF(AND(C34=0,E34&lt;&gt;0),C34&amp;": "&amp;E34,IF(E34&lt;&gt;0,C34&amp;": "&amp;E34," "))</f>
        <v xml:space="preserve"> </v>
      </c>
      <c r="N34" s="68" t="str">
        <f>IF(L34=" "," ",J34)</f>
        <v xml:space="preserve"> </v>
      </c>
    </row>
    <row r="35" spans="2:14" ht="15" customHeight="1">
      <c r="B35" s="29"/>
      <c r="C35" s="31" t="s">
        <v>10</v>
      </c>
      <c r="D35" s="31"/>
      <c r="E35" s="49" t="s">
        <v>41</v>
      </c>
      <c r="F35" s="32"/>
      <c r="G35" s="32"/>
      <c r="H35" s="33">
        <f>120000*0.1</f>
        <v>12000</v>
      </c>
      <c r="I35" s="32"/>
      <c r="J35" s="34">
        <f>H35/$H$55</f>
        <v>0.06</v>
      </c>
      <c r="L35" s="67" t="str">
        <f>IF(AND(C35=0,E35&lt;&gt;0),C35&amp;": "&amp;E35,IF(E35&lt;&gt;0,C35&amp;": "&amp;E35," "))</f>
        <v>Real Estate: Vanguard REIT Index</v>
      </c>
      <c r="N35" s="68">
        <f>IF(L35=" "," ",J35)</f>
        <v>0.06</v>
      </c>
    </row>
    <row r="36" spans="2:14" ht="15" customHeight="1">
      <c r="B36" s="29"/>
      <c r="C36" s="31" t="s">
        <v>8</v>
      </c>
      <c r="D36" s="31"/>
      <c r="E36" s="49"/>
      <c r="F36" s="32"/>
      <c r="G36" s="32"/>
      <c r="H36" s="33"/>
      <c r="I36" s="32"/>
      <c r="J36" s="34">
        <f>H36/$H$55</f>
        <v>0</v>
      </c>
      <c r="L36" s="67" t="str">
        <f>IF(AND(C36=0,E36&lt;&gt;0),C36&amp;": "&amp;E36,IF(E36&lt;&gt;0,C36&amp;": "&amp;E36," "))</f>
        <v xml:space="preserve"> </v>
      </c>
      <c r="N36" s="68" t="str">
        <f>IF(L36=" "," ",J36)</f>
        <v xml:space="preserve"> </v>
      </c>
    </row>
    <row r="37" spans="2:14" ht="5.15" customHeight="1">
      <c r="B37" s="35"/>
      <c r="C37" s="37"/>
      <c r="D37" s="37"/>
      <c r="E37" s="57"/>
      <c r="F37" s="57"/>
      <c r="G37" s="57"/>
      <c r="H37" s="57"/>
      <c r="I37" s="57"/>
      <c r="J37" s="65"/>
    </row>
    <row r="38" spans="2:14" ht="5.15" customHeight="1">
      <c r="B38" s="24"/>
      <c r="C38" s="25"/>
      <c r="D38" s="25"/>
      <c r="E38" s="26"/>
      <c r="F38" s="26"/>
      <c r="G38" s="26"/>
      <c r="H38" s="27"/>
      <c r="I38" s="26"/>
      <c r="J38" s="28"/>
    </row>
    <row r="39" spans="2:14" ht="14">
      <c r="B39" s="29"/>
      <c r="C39" s="30" t="s">
        <v>14</v>
      </c>
      <c r="D39" s="31"/>
      <c r="E39" s="32"/>
      <c r="F39" s="32"/>
      <c r="G39" s="32"/>
      <c r="H39" s="33"/>
      <c r="I39" s="32"/>
      <c r="J39" s="34"/>
    </row>
    <row r="40" spans="2:14" ht="3" customHeight="1">
      <c r="B40" s="29"/>
      <c r="C40" s="31"/>
      <c r="D40" s="31"/>
      <c r="E40" s="32"/>
      <c r="F40" s="32"/>
      <c r="G40" s="32"/>
      <c r="H40" s="33"/>
      <c r="I40" s="32"/>
      <c r="J40" s="34"/>
    </row>
    <row r="41" spans="2:14" ht="15" customHeight="1">
      <c r="B41" s="29"/>
      <c r="C41" s="31" t="s">
        <v>30</v>
      </c>
      <c r="D41" s="31"/>
      <c r="E41" s="49" t="s">
        <v>42</v>
      </c>
      <c r="F41" s="32"/>
      <c r="G41" s="32"/>
      <c r="H41" s="33">
        <f>120000*0.2</f>
        <v>24000</v>
      </c>
      <c r="I41" s="32"/>
      <c r="J41" s="34">
        <f>H41/$H$55</f>
        <v>0.12</v>
      </c>
      <c r="L41" s="67" t="str">
        <f>IF(AND(C41=0,E41&lt;&gt;0),C41&amp;": "&amp;E41,IF(E41&lt;&gt;0,C41&amp;": "&amp;E41," "))</f>
        <v>Developed Large/All-Cap: Vanguar Total Intl</v>
      </c>
      <c r="N41" s="68">
        <f>IF(L41=" "," ",J41)</f>
        <v>0.12</v>
      </c>
    </row>
    <row r="42" spans="2:14" ht="15" customHeight="1">
      <c r="B42" s="29"/>
      <c r="C42" s="31" t="s">
        <v>33</v>
      </c>
      <c r="D42" s="31"/>
      <c r="E42" s="49"/>
      <c r="F42" s="32"/>
      <c r="G42" s="32"/>
      <c r="H42" s="33"/>
      <c r="I42" s="32"/>
      <c r="J42" s="34">
        <f>H42/$H$55</f>
        <v>0</v>
      </c>
      <c r="L42" s="67" t="str">
        <f>IF(AND(C42=0,E42&lt;&gt;0),C42&amp;": "&amp;E42,IF(E42&lt;&gt;0,C42&amp;": "&amp;E42," "))</f>
        <v xml:space="preserve"> </v>
      </c>
      <c r="N42" s="68" t="str">
        <f>IF(L42=" "," ",J42)</f>
        <v xml:space="preserve"> </v>
      </c>
    </row>
    <row r="43" spans="2:14" ht="15" customHeight="1">
      <c r="B43" s="29"/>
      <c r="C43" s="31" t="s">
        <v>11</v>
      </c>
      <c r="D43" s="31"/>
      <c r="E43" s="49"/>
      <c r="F43" s="32"/>
      <c r="G43" s="32"/>
      <c r="H43" s="33"/>
      <c r="I43" s="32"/>
      <c r="J43" s="34">
        <f>H43/$H$55</f>
        <v>0</v>
      </c>
      <c r="L43" s="67" t="str">
        <f>IF(AND(C43=0,E43&lt;&gt;0),C43&amp;": "&amp;E43,IF(E43&lt;&gt;0,C43&amp;": "&amp;E43," "))</f>
        <v xml:space="preserve"> </v>
      </c>
      <c r="N43" s="68" t="str">
        <f>IF(L43=" "," ",J43)</f>
        <v xml:space="preserve"> </v>
      </c>
    </row>
    <row r="44" spans="2:14" ht="5.15" customHeight="1">
      <c r="B44" s="29"/>
      <c r="C44" s="31"/>
      <c r="D44" s="31"/>
      <c r="E44" s="32"/>
      <c r="F44" s="32"/>
      <c r="G44" s="32"/>
      <c r="H44" s="50"/>
      <c r="I44" s="32"/>
      <c r="J44" s="34"/>
    </row>
    <row r="45" spans="2:14" ht="5.15" customHeight="1">
      <c r="B45" s="24"/>
      <c r="C45" s="25"/>
      <c r="D45" s="25"/>
      <c r="E45" s="26"/>
      <c r="F45" s="26"/>
      <c r="G45" s="26"/>
      <c r="H45" s="27"/>
      <c r="I45" s="26"/>
      <c r="J45" s="28"/>
    </row>
    <row r="46" spans="2:14" ht="15" customHeight="1">
      <c r="B46" s="29"/>
      <c r="C46" s="30" t="s">
        <v>24</v>
      </c>
      <c r="D46" s="31"/>
      <c r="E46" s="32"/>
      <c r="F46" s="32"/>
      <c r="G46" s="32"/>
      <c r="H46" s="33"/>
      <c r="I46" s="32"/>
      <c r="J46" s="34"/>
    </row>
    <row r="47" spans="2:14" ht="5.15" customHeight="1">
      <c r="B47" s="29"/>
      <c r="E47" s="66"/>
      <c r="F47" s="32"/>
      <c r="G47" s="32"/>
      <c r="H47" s="33"/>
      <c r="I47" s="32"/>
      <c r="J47" s="34"/>
    </row>
    <row r="48" spans="2:14" ht="15" customHeight="1">
      <c r="B48" s="29"/>
      <c r="C48" s="64" t="s">
        <v>36</v>
      </c>
      <c r="D48" s="64"/>
      <c r="E48" s="49"/>
      <c r="F48" s="32"/>
      <c r="G48" s="32"/>
      <c r="H48" s="33"/>
      <c r="I48" s="32"/>
      <c r="J48" s="34">
        <f>H48/$H$55</f>
        <v>0</v>
      </c>
      <c r="L48" s="67" t="str">
        <f>IF(AND(C48=0,E48&lt;&gt;0),C48&amp;": "&amp;E48,IF(E48&lt;&gt;0,C48&amp;": "&amp;E48," "))</f>
        <v xml:space="preserve"> </v>
      </c>
      <c r="N48" s="68" t="str">
        <f>IF(L48=" "," ",J48)</f>
        <v xml:space="preserve"> </v>
      </c>
    </row>
    <row r="49" spans="2:14" ht="15" customHeight="1">
      <c r="B49" s="29"/>
      <c r="C49" s="64" t="s">
        <v>34</v>
      </c>
      <c r="D49" s="64"/>
      <c r="E49" s="49"/>
      <c r="F49" s="32"/>
      <c r="G49" s="32"/>
      <c r="H49" s="33"/>
      <c r="I49" s="32"/>
      <c r="J49" s="34">
        <f>H49/$H$55</f>
        <v>0</v>
      </c>
      <c r="L49" s="67" t="str">
        <f>IF(AND(C49=0,E49&lt;&gt;0),C49&amp;": "&amp;E49,IF(E49&lt;&gt;0,C49&amp;": "&amp;E49," "))</f>
        <v xml:space="preserve"> </v>
      </c>
      <c r="N49" s="68" t="str">
        <f>IF(L49=" "," ",J49)</f>
        <v xml:space="preserve"> </v>
      </c>
    </row>
    <row r="50" spans="2:14" ht="15" customHeight="1">
      <c r="B50" s="29"/>
      <c r="C50" s="64" t="s">
        <v>25</v>
      </c>
      <c r="D50" s="64"/>
      <c r="E50" s="49"/>
      <c r="F50" s="32"/>
      <c r="G50" s="32"/>
      <c r="H50" s="33"/>
      <c r="I50" s="32"/>
      <c r="J50" s="34">
        <f>H50/$H$55</f>
        <v>0</v>
      </c>
      <c r="L50" s="67" t="str">
        <f>IF(AND(C50=0,E50&lt;&gt;0),C50&amp;": "&amp;E50,IF(E50&lt;&gt;0,C50&amp;": "&amp;E50," "))</f>
        <v xml:space="preserve"> </v>
      </c>
      <c r="N50" s="68" t="str">
        <f>IF(L50=" "," ",J50)</f>
        <v xml:space="preserve"> </v>
      </c>
    </row>
    <row r="51" spans="2:14" ht="15" customHeight="1">
      <c r="B51" s="29"/>
      <c r="C51" s="31" t="s">
        <v>10</v>
      </c>
      <c r="D51" s="31"/>
      <c r="E51" s="49"/>
      <c r="F51" s="32"/>
      <c r="G51" s="32"/>
      <c r="H51" s="33"/>
      <c r="I51" s="32"/>
      <c r="J51" s="34">
        <f>H51/$H$55</f>
        <v>0</v>
      </c>
      <c r="L51" s="67" t="str">
        <f>IF(AND(C51=0,E51&lt;&gt;0),C51&amp;": "&amp;E51,IF(E51&lt;&gt;0,C51&amp;": "&amp;E51," "))</f>
        <v xml:space="preserve"> </v>
      </c>
      <c r="N51" s="68" t="str">
        <f>IF(L51=" "," ",J51)</f>
        <v xml:space="preserve"> </v>
      </c>
    </row>
    <row r="52" spans="2:14" ht="15" customHeight="1">
      <c r="B52" s="29"/>
      <c r="C52" s="31" t="s">
        <v>9</v>
      </c>
      <c r="D52" s="31"/>
      <c r="E52" s="49"/>
      <c r="F52" s="32"/>
      <c r="G52" s="32"/>
      <c r="H52" s="33"/>
      <c r="I52" s="32"/>
      <c r="J52" s="34">
        <f>H52/$H$55</f>
        <v>0</v>
      </c>
      <c r="L52" s="67" t="str">
        <f>IF(AND(C52=0,E52&lt;&gt;0),C52&amp;": "&amp;E52,IF(E52&lt;&gt;0,C52&amp;": "&amp;E52," "))</f>
        <v xml:space="preserve"> </v>
      </c>
      <c r="N52" s="68" t="str">
        <f>IF(L52=" "," ",J52)</f>
        <v xml:space="preserve"> </v>
      </c>
    </row>
    <row r="53" spans="2:14" ht="5.15" customHeight="1">
      <c r="B53" s="55"/>
      <c r="C53" s="56"/>
      <c r="D53" s="56"/>
      <c r="E53" s="57"/>
      <c r="F53" s="57"/>
      <c r="G53" s="57"/>
      <c r="H53" s="58"/>
      <c r="I53" s="57"/>
      <c r="J53" s="59"/>
    </row>
    <row r="54" spans="2:14" ht="5.15" customHeight="1">
      <c r="F54" s="60"/>
      <c r="G54" s="42"/>
      <c r="H54" s="43"/>
      <c r="I54" s="42"/>
      <c r="J54" s="44"/>
    </row>
    <row r="55" spans="2:14" ht="15">
      <c r="F55" s="40"/>
      <c r="G55" s="61" t="s">
        <v>4</v>
      </c>
      <c r="H55" s="62">
        <f>SUM(H11:H52)</f>
        <v>200000</v>
      </c>
      <c r="I55" s="62"/>
      <c r="J55" s="63">
        <f>SUM(J11:J52)</f>
        <v>1</v>
      </c>
    </row>
    <row r="56" spans="2:14" ht="5.15" customHeight="1">
      <c r="F56" s="35"/>
      <c r="G56" s="37"/>
      <c r="H56" s="38"/>
      <c r="I56" s="37"/>
      <c r="J56" s="39"/>
    </row>
    <row r="66" spans="12:13">
      <c r="L66" s="67" t="s">
        <v>26</v>
      </c>
      <c r="M66" s="68">
        <f>J11</f>
        <v>0.1</v>
      </c>
    </row>
    <row r="67" spans="12:13">
      <c r="L67" s="67" t="s">
        <v>27</v>
      </c>
      <c r="M67" s="68">
        <f>SUM(J16:J19)</f>
        <v>0.3</v>
      </c>
    </row>
    <row r="68" spans="12:13">
      <c r="L68" s="67" t="s">
        <v>31</v>
      </c>
      <c r="M68" s="68">
        <f>SUM(J24:J28)</f>
        <v>0.42</v>
      </c>
    </row>
    <row r="69" spans="12:13">
      <c r="L69" s="67" t="s">
        <v>28</v>
      </c>
      <c r="M69" s="68">
        <f>SUM(J33:J36)</f>
        <v>0.06</v>
      </c>
    </row>
    <row r="70" spans="12:13">
      <c r="L70" s="67" t="s">
        <v>29</v>
      </c>
      <c r="M70" s="68">
        <f>SUM(J41:J43)</f>
        <v>0.12</v>
      </c>
    </row>
    <row r="71" spans="12:13">
      <c r="L71" s="67" t="s">
        <v>32</v>
      </c>
      <c r="M71" s="68">
        <f>SUM(J48:J52)</f>
        <v>0</v>
      </c>
    </row>
    <row r="72" spans="12:13">
      <c r="M72" s="68">
        <f>SUM(M66:M71)</f>
        <v>1</v>
      </c>
    </row>
    <row r="115" spans="3:3">
      <c r="C115" s="76" t="s">
        <v>59</v>
      </c>
    </row>
  </sheetData>
  <phoneticPr fontId="0" type="noConversion"/>
  <pageMargins left="0.75" right="0.5" top="0.5" bottom="0.5" header="0.5" footer="0.3"/>
  <pageSetup orientation="portrait" r:id="rId1"/>
  <headerFooter alignWithMargins="0">
    <oddFooter>&amp;L&amp;D&amp;R© Copyright 1997 - 2014 Toolsformoney.com, All Rights Reserved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Pie Charts Before</vt:lpstr>
      <vt:lpstr>Pie Charts After</vt:lpstr>
    </vt:vector>
  </TitlesOfParts>
  <Manager>Michael D. Fulford, CFA</Manager>
  <Company>Real World Personal Financial Software</Company>
  <LinksUpToDate>false</LinksUpToDate>
  <SharedDoc>false</SharedDoc>
  <HyperlinkBase>http://www.toolsformoney.com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Excel printing help and tips.</dc:title>
  <dc:subject>Excel printing help</dc:subject>
  <dc:creator>Toolsformoney.com</dc:creator>
  <cp:keywords>Excel tips</cp:keywords>
  <dc:description>© Copyright 1997 - 2014 Toolsformoney.com, All Rights Reserved</dc:description>
  <cp:lastModifiedBy>Michael D. Fulford, CFA (Toolsformoney.com)</cp:lastModifiedBy>
  <cp:lastPrinted>2000-09-07T22:57:49Z</cp:lastPrinted>
  <dcterms:created xsi:type="dcterms:W3CDTF">2000-04-17T20:19:37Z</dcterms:created>
  <dcterms:modified xsi:type="dcterms:W3CDTF">2014-01-20T01:17:24Z</dcterms:modified>
  <cp:category>Printing in Excel help</cp:category>
</cp:coreProperties>
</file>